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57c485daf4e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assifications" sheetId="1" r:id="Rcec1533e4c1c489f"/>
    <x:sheet xmlns:r="http://schemas.openxmlformats.org/officeDocument/2006/relationships" name="Inputs and calculations" sheetId="2" r:id="R0b6c4c0da00a4eba"/>
    <x:sheet xmlns:r="http://schemas.openxmlformats.org/officeDocument/2006/relationships" name="Method and comparison" sheetId="3" r:id="Rfa95fcb7928444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0.0%"/>
    <x:numFmt numFmtId="202" formatCode="#,##0.00"/>
    <x:numFmt numFmtId="203" formatCode="0%"/>
  </x:numFmts>
  <x:fonts count="4">
    <x:font>
      <x:sz val="11"/>
      <x:name val="Carlito"/>
    </x:font>
    <x:font>
      <x:sz val="10"/>
      <x:color rgb="FF253247"/>
      <x:name val="Arial"/>
    </x:font>
    <x:font>
      <x:b/>
      <x:sz val="16"/>
      <x:color rgb="FF163653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3653"/>
      </x:patternFill>
    </x:fill>
    <x:fill>
      <x:patternFill patternType="solid">
        <x:fgColor rgb="FFFFF0B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center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203" fontId="1" fillId="3" borderId="0" xfId="0" applyNumberFormat="1" applyFont="1" applyFill="1" applyBorder="1"/>
    <x:xf numFmtId="0" fontId="1" fillId="3" borderId="0" xfId="0" applyNumberFormat="1" applyFont="1" applyFill="1" applyBorder="1"/>
  </x:cellXfs>
  <x:cellStyles count="1">
    <x:cellStyle name="Normal" xfId="0"/>
  </x:cellStyles>
  <x:dxfs count="5">
    <x:dxf>
      <x:font>
        <x:b/>
      </x:font>
      <x:fill>
        <x:patternFill patternType="solid">
          <x:bgColor rgb="FFFFF0BF"/>
        </x:patternFill>
      </x:fill>
    </x:dxf>
    <x:dxf>
      <x:font>
        <x:color rgb="FF8B3015"/>
      </x:font>
      <x:fill>
        <x:patternFill patternType="solid">
          <x:bgColor rgb="FFFCE4D6"/>
        </x:patternFill>
      </x:fill>
    </x:dxf>
    <x:dxf>
      <x:fill>
        <x:patternFill patternType="solid">
          <x:bgColor rgb="FFFFF0BF"/>
        </x:patternFill>
      </x:fill>
    </x:dxf>
    <x:dxf>
      <x:fill>
        <x:patternFill patternType="solid">
          <x:bgColor rgb="FFFCE4D6"/>
        </x:patternFill>
      </x:fill>
    </x:dxf>
    <x:dxf>
      <x:font>
        <x:b/>
      </x:font>
      <x:fill>
        <x:patternFill patternType="solid">
          <x:bgColor rgb="FFFFF0B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1e9a37a3a8457a" /><Relationship Type="http://schemas.openxmlformats.org/officeDocument/2006/relationships/theme" Target="/xl/theme/theme1.xml" Id="Rf962a1704e9341f7" /><Relationship Type="http://schemas.openxmlformats.org/officeDocument/2006/relationships/sharedStrings" Target="/xl/sharedStrings.xml" Id="Rd71da8a506224036" /><Relationship Type="http://schemas.openxmlformats.org/officeDocument/2006/relationships/worksheet" Target="/xl/worksheets/sheet1.xml" Id="Rcec1533e4c1c489f" /><Relationship Type="http://schemas.openxmlformats.org/officeDocument/2006/relationships/worksheet" Target="/xl/worksheets/sheet2.xml" Id="R0b6c4c0da00a4eba" /><Relationship Type="http://schemas.openxmlformats.org/officeDocument/2006/relationships/worksheet" Target="/xl/worksheets/sheet3.xml" Id="Rfa95fcb79284445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8" hidden="0" customWidth="1"/>
    <x:col min="2" max="2" width="11" hidden="0" customWidth="1"/>
    <x:col min="3" max="3" width="40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29" hidden="0" customWidth="1"/>
  </x:cols>
  <x:sheetData>
    <x:row r="1" ht="20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</x:row>
    <x:row r="2" ht="28" customHeight="1">
      <x:c r="A2" s="2" t="str">
        <x:v>Indiana football: Iowa-method classifications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</x:row>
    <x:row r="3" ht="20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</x:row>
    <x:row r="4" ht="20" customHeight="1">
      <x:c r="A4" s="1" t="str">
        <x:v>316 schools | Grades 9–11 enrollment | 40% FRL reduction | No success-factor adjustments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</x:row>
    <x:row r="5" ht="20" customHeight="1">
      <x:c r="A5" s="1" t="str">
        <x:v>Gold rows: official success-factor placement is higher than this scenario.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</x:row>
    <x:row r="6" ht="20" customHeight="1">
      <x:c r="A6" s="1" t="str">
        <x:v>FRL missing for 3 schools: no adjustment assumed; see Method and comparison.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</x:row>
    <x:row r="7" ht="20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</x:row>
    <x:row r="8" ht="36" customHeight="1">
      <x:c r="A8" s="7" t="str">
        <x:v>6A</x:v>
      </x:c>
      <x:c r="B8" s="7" t="str">
        <x:v>5A</x:v>
      </x:c>
      <x:c r="C8" s="7" t="str">
        <x:v>4A</x:v>
      </x:c>
      <x:c r="D8" s="7" t="str">
        <x:v>3A</x:v>
      </x:c>
      <x:c r="E8" s="7" t="str">
        <x:v>2A</x:v>
      </x:c>
      <x:c r="F8" s="7" t="str">
        <x:v>1A</x:v>
      </x:c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</x:row>
    <x:row r="9" ht="20" customHeight="1">
      <x:c r="A9" s="8" t="n">
        <x:f>COUNTIFS(B13:B328,A8)</x:f>
        <x:v>30</x:v>
      </x:c>
      <x:c r="B9" s="8" t="n">
        <x:f>COUNTIFS(B13:B328,B8)</x:f>
        <x:v>64</x:v>
      </x:c>
      <x:c r="C9" s="8" t="n">
        <x:f>COUNTIFS(B13:B328,C8)</x:f>
        <x:v>64</x:v>
      </x:c>
      <x:c r="D9" s="8" t="n">
        <x:f>COUNTIFS(B13:B328,D8)</x:f>
        <x:v>64</x:v>
      </x:c>
      <x:c r="E9" s="8" t="n">
        <x:f>COUNTIFS(B13:B328,E8)</x:f>
        <x:v>64</x:v>
      </x:c>
      <x:c r="F9" s="8" t="n">
        <x:f>COUNTIFS(B13:B328,F8)</x:f>
        <x:v>30</x:v>
      </x:c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</x:row>
    <x:row r="10" ht="20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</x:row>
    <x:row r="11" ht="20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</x:row>
    <x:row r="12" ht="36" customHeight="1">
      <x:c r="A12" s="7" t="str">
        <x:v>Rank</x:v>
      </x:c>
      <x:c r="B12" s="7" t="str">
        <x:v>Iowa class</x:v>
      </x:c>
      <x:c r="C12" s="7" t="str">
        <x:v>School</x:v>
      </x:c>
      <x:c r="D12" s="7" t="str">
        <x:v>Grades 9–11</x:v>
      </x:c>
      <x:c r="E12" s="7" t="str">
        <x:v>FRL rate used</x:v>
      </x:c>
      <x:c r="F12" s="7" t="str">
        <x:v>Adjusted enrollment</x:v>
      </x:c>
      <x:c r="G12" s="7" t="str">
        <x:v>Official class</x:v>
      </x:c>
      <x:c r="H12" s="7" t="str">
        <x:v>Success factor</x:v>
      </x:c>
      <x:c r="I12" s="7" t="str">
        <x:v>SF class higher?</x:v>
      </x:c>
      <x:c r="J12" s="7" t="str">
        <x:v>FRL basis</x:v>
      </x:c>
      <x:c r="K12" s="1"/>
      <x:c r="L12" s="1"/>
      <x:c r="M12" s="1"/>
      <x:c r="N12" s="1"/>
      <x:c r="O12" s="1"/>
      <x:c r="P12" s="1"/>
      <x:c r="Q12" s="1"/>
      <x:c r="R12" s="1"/>
      <x:c r="S12" s="1"/>
      <x:c r="T12" s="1"/>
    </x:row>
    <x:row r="13" ht="20" customHeight="1">
      <x:c r="A13" s="8" t="n">
        <x:v>1</x:v>
      </x:c>
      <x:c r="B13" s="8" t="str">
        <x:f>INDEX('Inputs and calculations'!$O$11:$O$326,MATCH(A13,'Inputs and calculations'!$N$11:$N$326,0))</x:f>
        <x:v>6A</x:v>
      </x:c>
      <x:c r="C13" s="1" t="str">
        <x:f>INDEX('Inputs and calculations'!$A$11:$A$326,MATCH(A13,'Inputs and calculations'!$N$11:$N$326,0))</x:f>
        <x:v>Carmel</x:v>
      </x:c>
      <x:c r="D13" s="9" t="n">
        <x:f>INDEX('Inputs and calculations'!$L$11:$L$326,MATCH(A13,'Inputs and calculations'!$N$11:$N$326,0))</x:f>
        <x:v>3899</x:v>
      </x:c>
      <x:c r="E13" s="10" t="n">
        <x:f>INDEX('Inputs and calculations'!$K$11:$K$326,MATCH(A13,'Inputs and calculations'!$N$11:$N$326,0))</x:f>
        <x:v>0.12750581285741217</x:v>
      </x:c>
      <x:c r="F13" s="11" t="n">
        <x:f>INDEX('Inputs and calculations'!$M$11:$M$326,MATCH(A13,'Inputs and calculations'!$N$11:$N$326,0))</x:f>
        <x:v>3700.14193426758</x:v>
      </x:c>
      <x:c r="G13" s="8" t="str">
        <x:f>INDEX('Inputs and calculations'!$F$11:$F$326,MATCH(A13,'Inputs and calculations'!$N$11:$N$326,0))</x:f>
        <x:v>6A</x:v>
      </x:c>
      <x:c r="H13" s="8" t="str">
        <x:f>INDEX('Inputs and calculations'!$G$11:$G$326,MATCH(A13,'Inputs and calculations'!$N$11:$N$326,0))</x:f>
        <x:v>No</x:v>
      </x:c>
      <x:c r="I13" s="8" t="str">
        <x:f>INDEX('Inputs and calculations'!$P$11:$P$326,MATCH(A13,'Inputs and calculations'!$N$11:$N$326,0))</x:f>
        <x:v>No</x:v>
      </x:c>
      <x:c r="J13" s="1" t="str">
        <x:f>INDEX('Inputs and calculations'!$Q$11:$Q$326,MATCH(A13,'Inputs and calculations'!$N$11:$N$326,0))</x:f>
        <x:v>Corporation FRL proxy</x:v>
      </x:c>
      <x:c r="K13" s="1"/>
      <x:c r="L13" s="1"/>
      <x:c r="M13" s="1"/>
      <x:c r="N13" s="1"/>
      <x:c r="O13" s="1"/>
      <x:c r="P13" s="1"/>
      <x:c r="Q13" s="1"/>
      <x:c r="R13" s="1"/>
      <x:c r="S13" s="1"/>
      <x:c r="T13" s="1"/>
    </x:row>
    <x:row r="14" ht="20" customHeight="1">
      <x:c r="A14" s="8" t="n">
        <x:v>2</x:v>
      </x:c>
      <x:c r="B14" s="8" t="str">
        <x:f>INDEX('Inputs and calculations'!$O$11:$O$326,MATCH(A14,'Inputs and calculations'!$N$11:$N$326,0))</x:f>
        <x:v>6A</x:v>
      </x:c>
      <x:c r="C14" s="1" t="str">
        <x:f>INDEX('Inputs and calculations'!$A$11:$A$326,MATCH(A14,'Inputs and calculations'!$N$11:$N$326,0))</x:f>
        <x:v>Fishers</x:v>
      </x:c>
      <x:c r="D14" s="9" t="n">
        <x:f>INDEX('Inputs and calculations'!$L$11:$L$326,MATCH(A14,'Inputs and calculations'!$N$11:$N$326,0))</x:f>
        <x:v>2690</x:v>
      </x:c>
      <x:c r="E14" s="10" t="n">
        <x:f>INDEX('Inputs and calculations'!$K$11:$K$326,MATCH(A14,'Inputs and calculations'!$N$11:$N$326,0))</x:f>
        <x:v>0.20956719817767655</x:v>
      </x:c>
      <x:c r="F14" s="11" t="n">
        <x:f>INDEX('Inputs and calculations'!$M$11:$M$326,MATCH(A14,'Inputs and calculations'!$N$11:$N$326,0))</x:f>
        <x:v>2464.50569476082</x:v>
      </x:c>
      <x:c r="G14" s="8" t="str">
        <x:f>INDEX('Inputs and calculations'!$F$11:$F$326,MATCH(A14,'Inputs and calculations'!$N$11:$N$326,0))</x:f>
        <x:v>6A</x:v>
      </x:c>
      <x:c r="H14" s="8" t="str">
        <x:f>INDEX('Inputs and calculations'!$G$11:$G$326,MATCH(A14,'Inputs and calculations'!$N$11:$N$326,0))</x:f>
        <x:v>No</x:v>
      </x:c>
      <x:c r="I14" s="8" t="str">
        <x:f>INDEX('Inputs and calculations'!$P$11:$P$326,MATCH(A14,'Inputs and calculations'!$N$11:$N$326,0))</x:f>
        <x:v>No</x:v>
      </x:c>
      <x:c r="J14" s="1" t="str">
        <x:f>INDEX('Inputs and calculations'!$Q$11:$Q$326,MATCH(A14,'Inputs and calculations'!$N$11:$N$326,0))</x:f>
        <x:v>Corporation FRL proxy</x:v>
      </x:c>
      <x:c r="K14" s="1"/>
      <x:c r="L14" s="1"/>
      <x:c r="M14" s="1"/>
      <x:c r="N14" s="1"/>
      <x:c r="O14" s="1"/>
      <x:c r="P14" s="1"/>
      <x:c r="Q14" s="1"/>
      <x:c r="R14" s="1"/>
      <x:c r="S14" s="1"/>
      <x:c r="T14" s="1"/>
    </x:row>
    <x:row r="15" ht="20" customHeight="1">
      <x:c r="A15" s="8" t="n">
        <x:v>3</x:v>
      </x:c>
      <x:c r="B15" s="8" t="str">
        <x:f>INDEX('Inputs and calculations'!$O$11:$O$326,MATCH(A15,'Inputs and calculations'!$N$11:$N$326,0))</x:f>
        <x:v>6A</x:v>
      </x:c>
      <x:c r="C15" s="1" t="str">
        <x:f>INDEX('Inputs and calculations'!$A$11:$A$326,MATCH(A15,'Inputs and calculations'!$N$11:$N$326,0))</x:f>
        <x:v>Ben Davis</x:v>
      </x:c>
      <x:c r="D15" s="9" t="n">
        <x:f>INDEX('Inputs and calculations'!$L$11:$L$326,MATCH(A15,'Inputs and calculations'!$N$11:$N$326,0))</x:f>
        <x:v>3327</x:v>
      </x:c>
      <x:c r="E15" s="10" t="n">
        <x:f>INDEX('Inputs and calculations'!$K$11:$K$326,MATCH(A15,'Inputs and calculations'!$N$11:$N$326,0))</x:f>
        <x:v>0.7214948519130545</x:v>
      </x:c>
      <x:c r="F15" s="11" t="n">
        <x:f>INDEX('Inputs and calculations'!$M$11:$M$326,MATCH(A15,'Inputs and calculations'!$N$11:$N$326,0))</x:f>
        <x:v>2366.834651074107</x:v>
      </x:c>
      <x:c r="G15" s="8" t="str">
        <x:f>INDEX('Inputs and calculations'!$F$11:$F$326,MATCH(A15,'Inputs and calculations'!$N$11:$N$326,0))</x:f>
        <x:v>6A</x:v>
      </x:c>
      <x:c r="H15" s="8" t="str">
        <x:f>INDEX('Inputs and calculations'!$G$11:$G$326,MATCH(A15,'Inputs and calculations'!$N$11:$N$326,0))</x:f>
        <x:v>No</x:v>
      </x:c>
      <x:c r="I15" s="8" t="str">
        <x:f>INDEX('Inputs and calculations'!$P$11:$P$326,MATCH(A15,'Inputs and calculations'!$N$11:$N$326,0))</x:f>
        <x:v>No</x:v>
      </x:c>
      <x:c r="J15" s="1" t="str">
        <x:f>INDEX('Inputs and calculations'!$Q$11:$Q$326,MATCH(A15,'Inputs and calculations'!$N$11:$N$326,0))</x:f>
        <x:v>Corporation FRL proxy</x:v>
      </x:c>
      <x:c r="K15" s="1"/>
      <x:c r="L15" s="1"/>
      <x:c r="M15" s="1"/>
      <x:c r="N15" s="1"/>
      <x:c r="O15" s="1"/>
      <x:c r="P15" s="1"/>
      <x:c r="Q15" s="1"/>
      <x:c r="R15" s="1"/>
      <x:c r="S15" s="1"/>
      <x:c r="T15" s="1"/>
    </x:row>
    <x:row r="16" ht="20" customHeight="1">
      <x:c r="A16" s="8" t="n">
        <x:v>4</x:v>
      </x:c>
      <x:c r="B16" s="8" t="str">
        <x:f>INDEX('Inputs and calculations'!$O$11:$O$326,MATCH(A16,'Inputs and calculations'!$N$11:$N$326,0))</x:f>
        <x:v>6A</x:v>
      </x:c>
      <x:c r="C16" s="1" t="str">
        <x:f>INDEX('Inputs and calculations'!$A$11:$A$326,MATCH(A16,'Inputs and calculations'!$N$11:$N$326,0))</x:f>
        <x:v>Hamilton Southeastern</x:v>
      </x:c>
      <x:c r="D16" s="9" t="n">
        <x:f>INDEX('Inputs and calculations'!$L$11:$L$326,MATCH(A16,'Inputs and calculations'!$N$11:$N$326,0))</x:f>
        <x:v>2580</x:v>
      </x:c>
      <x:c r="E16" s="10" t="n">
        <x:f>INDEX('Inputs and calculations'!$K$11:$K$326,MATCH(A16,'Inputs and calculations'!$N$11:$N$326,0))</x:f>
        <x:v>0.20956719817767655</x:v>
      </x:c>
      <x:c r="F16" s="11" t="n">
        <x:f>INDEX('Inputs and calculations'!$M$11:$M$326,MATCH(A16,'Inputs and calculations'!$N$11:$N$326,0))</x:f>
        <x:v>2363.726651480638</x:v>
      </x:c>
      <x:c r="G16" s="8" t="str">
        <x:f>INDEX('Inputs and calculations'!$F$11:$F$326,MATCH(A16,'Inputs and calculations'!$N$11:$N$326,0))</x:f>
        <x:v>6A</x:v>
      </x:c>
      <x:c r="H16" s="8" t="str">
        <x:f>INDEX('Inputs and calculations'!$G$11:$G$326,MATCH(A16,'Inputs and calculations'!$N$11:$N$326,0))</x:f>
        <x:v>No</x:v>
      </x:c>
      <x:c r="I16" s="8" t="str">
        <x:f>INDEX('Inputs and calculations'!$P$11:$P$326,MATCH(A16,'Inputs and calculations'!$N$11:$N$326,0))</x:f>
        <x:v>No</x:v>
      </x:c>
      <x:c r="J16" s="1" t="str">
        <x:f>INDEX('Inputs and calculations'!$Q$11:$Q$326,MATCH(A16,'Inputs and calculations'!$N$11:$N$326,0))</x:f>
        <x:v>Corporation FRL proxy</x:v>
      </x:c>
      <x:c r="K16" s="1"/>
      <x:c r="L16" s="1"/>
      <x:c r="M16" s="1"/>
      <x:c r="N16" s="1"/>
      <x:c r="O16" s="1"/>
      <x:c r="P16" s="1"/>
      <x:c r="Q16" s="1"/>
      <x:c r="R16" s="1"/>
      <x:c r="S16" s="1"/>
      <x:c r="T16" s="1"/>
    </x:row>
    <x:row r="17" ht="20" customHeight="1">
      <x:c r="A17" s="8" t="n">
        <x:v>5</x:v>
      </x:c>
      <x:c r="B17" s="8" t="str">
        <x:f>INDEX('Inputs and calculations'!$O$11:$O$326,MATCH(A17,'Inputs and calculations'!$N$11:$N$326,0))</x:f>
        <x:v>6A</x:v>
      </x:c>
      <x:c r="C17" s="1" t="str">
        <x:f>INDEX('Inputs and calculations'!$A$11:$A$326,MATCH(A17,'Inputs and calculations'!$N$11:$N$326,0))</x:f>
        <x:v>Brownsburg</x:v>
      </x:c>
      <x:c r="D17" s="9" t="n">
        <x:f>INDEX('Inputs and calculations'!$L$11:$L$326,MATCH(A17,'Inputs and calculations'!$N$11:$N$326,0))</x:f>
        <x:v>2633</x:v>
      </x:c>
      <x:c r="E17" s="10" t="n">
        <x:f>INDEX('Inputs and calculations'!$K$11:$K$326,MATCH(A17,'Inputs and calculations'!$N$11:$N$326,0))</x:f>
        <x:v>0.3418650606944575</x:v>
      </x:c>
      <x:c r="F17" s="11" t="n">
        <x:f>INDEX('Inputs and calculations'!$M$11:$M$326,MATCH(A17,'Inputs and calculations'!$N$11:$N$326,0))</x:f>
        <x:v>2272.947718076597</x:v>
      </x:c>
      <x:c r="G17" s="8" t="str">
        <x:f>INDEX('Inputs and calculations'!$F$11:$F$326,MATCH(A17,'Inputs and calculations'!$N$11:$N$326,0))</x:f>
        <x:v>6A</x:v>
      </x:c>
      <x:c r="H17" s="8" t="str">
        <x:f>INDEX('Inputs and calculations'!$G$11:$G$326,MATCH(A17,'Inputs and calculations'!$N$11:$N$326,0))</x:f>
        <x:v>No</x:v>
      </x:c>
      <x:c r="I17" s="8" t="str">
        <x:f>INDEX('Inputs and calculations'!$P$11:$P$326,MATCH(A17,'Inputs and calculations'!$N$11:$N$326,0))</x:f>
        <x:v>No</x:v>
      </x:c>
      <x:c r="J17" s="1" t="str">
        <x:f>INDEX('Inputs and calculations'!$Q$11:$Q$326,MATCH(A17,'Inputs and calculations'!$N$11:$N$326,0))</x:f>
        <x:v>Corporation FRL proxy</x:v>
      </x:c>
      <x:c r="K17" s="1"/>
      <x:c r="L17" s="1"/>
      <x:c r="M17" s="1"/>
      <x:c r="N17" s="1"/>
      <x:c r="O17" s="1"/>
      <x:c r="P17" s="1"/>
      <x:c r="Q17" s="1"/>
      <x:c r="R17" s="1"/>
      <x:c r="S17" s="1"/>
      <x:c r="T17" s="1"/>
    </x:row>
    <x:row r="18" ht="20" customHeight="1">
      <x:c r="A18" s="8" t="n">
        <x:v>6</x:v>
      </x:c>
      <x:c r="B18" s="8" t="str">
        <x:f>INDEX('Inputs and calculations'!$O$11:$O$326,MATCH(A18,'Inputs and calculations'!$N$11:$N$326,0))</x:f>
        <x:v>6A</x:v>
      </x:c>
      <x:c r="C18" s="1" t="str">
        <x:f>INDEX('Inputs and calculations'!$A$11:$A$326,MATCH(A18,'Inputs and calculations'!$N$11:$N$326,0))</x:f>
        <x:v>North Central (Indianapolis)</x:v>
      </x:c>
      <x:c r="D18" s="9" t="n">
        <x:f>INDEX('Inputs and calculations'!$L$11:$L$326,MATCH(A18,'Inputs and calculations'!$N$11:$N$326,0))</x:f>
        <x:v>2760</x:v>
      </x:c>
      <x:c r="E18" s="10" t="n">
        <x:f>INDEX('Inputs and calculations'!$K$11:$K$326,MATCH(A18,'Inputs and calculations'!$N$11:$N$326,0))</x:f>
        <x:v>0.4555408388520971</x:v>
      </x:c>
      <x:c r="F18" s="11" t="n">
        <x:f>INDEX('Inputs and calculations'!$M$11:$M$326,MATCH(A18,'Inputs and calculations'!$N$11:$N$326,0))</x:f>
        <x:v>2257.082913907285</x:v>
      </x:c>
      <x:c r="G18" s="8" t="str">
        <x:f>INDEX('Inputs and calculations'!$F$11:$F$326,MATCH(A18,'Inputs and calculations'!$N$11:$N$326,0))</x:f>
        <x:v>6A</x:v>
      </x:c>
      <x:c r="H18" s="8" t="str">
        <x:f>INDEX('Inputs and calculations'!$G$11:$G$326,MATCH(A18,'Inputs and calculations'!$N$11:$N$326,0))</x:f>
        <x:v>No</x:v>
      </x:c>
      <x:c r="I18" s="8" t="str">
        <x:f>INDEX('Inputs and calculations'!$P$11:$P$326,MATCH(A18,'Inputs and calculations'!$N$11:$N$326,0))</x:f>
        <x:v>No</x:v>
      </x:c>
      <x:c r="J18" s="1" t="str">
        <x:f>INDEX('Inputs and calculations'!$Q$11:$Q$326,MATCH(A18,'Inputs and calculations'!$N$11:$N$326,0))</x:f>
        <x:v>Corporation FRL proxy</x:v>
      </x:c>
      <x:c r="K18" s="1"/>
      <x:c r="L18" s="1"/>
      <x:c r="M18" s="1"/>
      <x:c r="N18" s="1"/>
      <x:c r="O18" s="1"/>
      <x:c r="P18" s="1"/>
      <x:c r="Q18" s="1"/>
      <x:c r="R18" s="1"/>
      <x:c r="S18" s="1"/>
      <x:c r="T18" s="1"/>
    </x:row>
    <x:row r="19" ht="20" customHeight="1">
      <x:c r="A19" s="8" t="n">
        <x:v>7</x:v>
      </x:c>
      <x:c r="B19" s="8" t="str">
        <x:f>INDEX('Inputs and calculations'!$O$11:$O$326,MATCH(A19,'Inputs and calculations'!$N$11:$N$326,0))</x:f>
        <x:v>6A</x:v>
      </x:c>
      <x:c r="C19" s="1" t="str">
        <x:f>INDEX('Inputs and calculations'!$A$11:$A$326,MATCH(A19,'Inputs and calculations'!$N$11:$N$326,0))</x:f>
        <x:v>Penn</x:v>
      </x:c>
      <x:c r="D19" s="9" t="n">
        <x:f>INDEX('Inputs and calculations'!$L$11:$L$326,MATCH(A19,'Inputs and calculations'!$N$11:$N$326,0))</x:f>
        <x:v>2608</x:v>
      </x:c>
      <x:c r="E19" s="10" t="n">
        <x:f>INDEX('Inputs and calculations'!$K$11:$K$326,MATCH(A19,'Inputs and calculations'!$N$11:$N$326,0))</x:f>
        <x:v>0.3453732677693339</x:v>
      </x:c>
      <x:c r="F19" s="11" t="n">
        <x:f>INDEX('Inputs and calculations'!$M$11:$M$326,MATCH(A19,'Inputs and calculations'!$N$11:$N$326,0))</x:f>
        <x:v>2247.706607063031</x:v>
      </x:c>
      <x:c r="G19" s="8" t="str">
        <x:f>INDEX('Inputs and calculations'!$F$11:$F$326,MATCH(A19,'Inputs and calculations'!$N$11:$N$326,0))</x:f>
        <x:v>6A</x:v>
      </x:c>
      <x:c r="H19" s="8" t="str">
        <x:f>INDEX('Inputs and calculations'!$G$11:$G$326,MATCH(A19,'Inputs and calculations'!$N$11:$N$326,0))</x:f>
        <x:v>No</x:v>
      </x:c>
      <x:c r="I19" s="8" t="str">
        <x:f>INDEX('Inputs and calculations'!$P$11:$P$326,MATCH(A19,'Inputs and calculations'!$N$11:$N$326,0))</x:f>
        <x:v>No</x:v>
      </x:c>
      <x:c r="J19" s="1" t="str">
        <x:f>INDEX('Inputs and calculations'!$Q$11:$Q$326,MATCH(A19,'Inputs and calculations'!$N$11:$N$326,0))</x:f>
        <x:v>Corporation FRL proxy</x:v>
      </x:c>
      <x:c r="K19" s="1"/>
      <x:c r="L19" s="1"/>
      <x:c r="M19" s="1"/>
      <x:c r="N19" s="1"/>
      <x:c r="O19" s="1"/>
      <x:c r="P19" s="1"/>
      <x:c r="Q19" s="1"/>
      <x:c r="R19" s="1"/>
      <x:c r="S19" s="1"/>
      <x:c r="T19" s="1"/>
    </x:row>
    <x:row r="20" ht="20" customHeight="1">
      <x:c r="A20" s="8" t="n">
        <x:v>8</x:v>
      </x:c>
      <x:c r="B20" s="8" t="str">
        <x:f>INDEX('Inputs and calculations'!$O$11:$O$326,MATCH(A20,'Inputs and calculations'!$N$11:$N$326,0))</x:f>
        <x:v>6A</x:v>
      </x:c>
      <x:c r="C20" s="1" t="str">
        <x:f>INDEX('Inputs and calculations'!$A$11:$A$326,MATCH(A20,'Inputs and calculations'!$N$11:$N$326,0))</x:f>
        <x:v>Noblesville</x:v>
      </x:c>
      <x:c r="D20" s="9" t="n">
        <x:f>INDEX('Inputs and calculations'!$L$11:$L$326,MATCH(A20,'Inputs and calculations'!$N$11:$N$326,0))</x:f>
        <x:v>2416</x:v>
      </x:c>
      <x:c r="E20" s="10" t="n">
        <x:f>INDEX('Inputs and calculations'!$K$11:$K$326,MATCH(A20,'Inputs and calculations'!$N$11:$N$326,0))</x:f>
        <x:v>0.25869733281793583</x:v>
      </x:c>
      <x:c r="F20" s="11" t="n">
        <x:f>INDEX('Inputs and calculations'!$M$11:$M$326,MATCH(A20,'Inputs and calculations'!$N$11:$N$326,0))</x:f>
        <x:v>2165.9948975647467</x:v>
      </x:c>
      <x:c r="G20" s="8" t="str">
        <x:f>INDEX('Inputs and calculations'!$F$11:$F$326,MATCH(A20,'Inputs and calculations'!$N$11:$N$326,0))</x:f>
        <x:v>6A</x:v>
      </x:c>
      <x:c r="H20" s="8" t="str">
        <x:f>INDEX('Inputs and calculations'!$G$11:$G$326,MATCH(A20,'Inputs and calculations'!$N$11:$N$326,0))</x:f>
        <x:v>No</x:v>
      </x:c>
      <x:c r="I20" s="8" t="str">
        <x:f>INDEX('Inputs and calculations'!$P$11:$P$326,MATCH(A20,'Inputs and calculations'!$N$11:$N$326,0))</x:f>
        <x:v>No</x:v>
      </x:c>
      <x:c r="J20" s="1" t="str">
        <x:f>INDEX('Inputs and calculations'!$Q$11:$Q$326,MATCH(A20,'Inputs and calculations'!$N$11:$N$326,0))</x:f>
        <x:v>Corporation FRL proxy</x:v>
      </x:c>
      <x:c r="K20" s="1"/>
      <x:c r="L20" s="1"/>
      <x:c r="M20" s="1"/>
      <x:c r="N20" s="1"/>
      <x:c r="O20" s="1"/>
      <x:c r="P20" s="1"/>
      <x:c r="Q20" s="1"/>
      <x:c r="R20" s="1"/>
      <x:c r="S20" s="1"/>
      <x:c r="T20" s="1"/>
    </x:row>
    <x:row r="21" ht="20" customHeight="1">
      <x:c r="A21" s="8" t="n">
        <x:v>9</x:v>
      </x:c>
      <x:c r="B21" s="8" t="str">
        <x:f>INDEX('Inputs and calculations'!$O$11:$O$326,MATCH(A21,'Inputs and calculations'!$N$11:$N$326,0))</x:f>
        <x:v>6A</x:v>
      </x:c>
      <x:c r="C21" s="1" t="str">
        <x:f>INDEX('Inputs and calculations'!$A$11:$A$326,MATCH(A21,'Inputs and calculations'!$N$11:$N$326,0))</x:f>
        <x:v>Avon</x:v>
      </x:c>
      <x:c r="D21" s="9" t="n">
        <x:f>INDEX('Inputs and calculations'!$L$11:$L$326,MATCH(A21,'Inputs and calculations'!$N$11:$N$326,0))</x:f>
        <x:v>2672</x:v>
      </x:c>
      <x:c r="E21" s="10" t="n">
        <x:f>INDEX('Inputs and calculations'!$K$11:$K$326,MATCH(A21,'Inputs and calculations'!$N$11:$N$326,0))</x:f>
        <x:v>0.49091755938518866</x:v>
      </x:c>
      <x:c r="F21" s="11" t="n">
        <x:f>INDEX('Inputs and calculations'!$M$11:$M$326,MATCH(A21,'Inputs and calculations'!$N$11:$N$326,0))</x:f>
        <x:v>2147.3073125291103</x:v>
      </x:c>
      <x:c r="G21" s="8" t="str">
        <x:f>INDEX('Inputs and calculations'!$F$11:$F$326,MATCH(A21,'Inputs and calculations'!$N$11:$N$326,0))</x:f>
        <x:v>6A</x:v>
      </x:c>
      <x:c r="H21" s="8" t="str">
        <x:f>INDEX('Inputs and calculations'!$G$11:$G$326,MATCH(A21,'Inputs and calculations'!$N$11:$N$326,0))</x:f>
        <x:v>No</x:v>
      </x:c>
      <x:c r="I21" s="8" t="str">
        <x:f>INDEX('Inputs and calculations'!$P$11:$P$326,MATCH(A21,'Inputs and calculations'!$N$11:$N$326,0))</x:f>
        <x:v>No</x:v>
      </x:c>
      <x:c r="J21" s="1" t="str">
        <x:f>INDEX('Inputs and calculations'!$Q$11:$Q$326,MATCH(A21,'Inputs and calculations'!$N$11:$N$326,0))</x:f>
        <x:v>Corporation FRL proxy</x:v>
      </x:c>
      <x:c r="K21" s="1"/>
      <x:c r="L21" s="1"/>
      <x:c r="M21" s="1"/>
      <x:c r="N21" s="1"/>
      <x:c r="O21" s="1"/>
      <x:c r="P21" s="1"/>
      <x:c r="Q21" s="1"/>
      <x:c r="R21" s="1"/>
      <x:c r="S21" s="1"/>
      <x:c r="T21" s="1"/>
    </x:row>
    <x:row r="22" ht="20" customHeight="1">
      <x:c r="A22" s="8" t="n">
        <x:v>10</x:v>
      </x:c>
      <x:c r="B22" s="8" t="str">
        <x:f>INDEX('Inputs and calculations'!$O$11:$O$326,MATCH(A22,'Inputs and calculations'!$N$11:$N$326,0))</x:f>
        <x:v>6A</x:v>
      </x:c>
      <x:c r="C22" s="1" t="str">
        <x:f>INDEX('Inputs and calculations'!$A$11:$A$326,MATCH(A22,'Inputs and calculations'!$N$11:$N$326,0))</x:f>
        <x:v>Westfield</x:v>
      </x:c>
      <x:c r="D22" s="9" t="n">
        <x:f>INDEX('Inputs and calculations'!$L$11:$L$326,MATCH(A22,'Inputs and calculations'!$N$11:$N$326,0))</x:f>
        <x:v>2348</x:v>
      </x:c>
      <x:c r="E22" s="10" t="n">
        <x:f>INDEX('Inputs and calculations'!$K$11:$K$326,MATCH(A22,'Inputs and calculations'!$N$11:$N$326,0))</x:f>
        <x:v>0.21450557906887263</x:v>
      </x:c>
      <x:c r="F22" s="11" t="n">
        <x:f>INDEX('Inputs and calculations'!$M$11:$M$326,MATCH(A22,'Inputs and calculations'!$N$11:$N$326,0))</x:f>
        <x:v>2146.5363601385147</x:v>
      </x:c>
      <x:c r="G22" s="8" t="str">
        <x:f>INDEX('Inputs and calculations'!$F$11:$F$326,MATCH(A22,'Inputs and calculations'!$N$11:$N$326,0))</x:f>
        <x:v>6A</x:v>
      </x:c>
      <x:c r="H22" s="8" t="str">
        <x:f>INDEX('Inputs and calculations'!$G$11:$G$326,MATCH(A22,'Inputs and calculations'!$N$11:$N$326,0))</x:f>
        <x:v>No</x:v>
      </x:c>
      <x:c r="I22" s="8" t="str">
        <x:f>INDEX('Inputs and calculations'!$P$11:$P$326,MATCH(A22,'Inputs and calculations'!$N$11:$N$326,0))</x:f>
        <x:v>No</x:v>
      </x:c>
      <x:c r="J22" s="1" t="str">
        <x:f>INDEX('Inputs and calculations'!$Q$11:$Q$326,MATCH(A22,'Inputs and calculations'!$N$11:$N$326,0))</x:f>
        <x:v>Corporation FRL proxy</x:v>
      </x:c>
      <x:c r="K22" s="1"/>
      <x:c r="L22" s="1"/>
      <x:c r="M22" s="1"/>
      <x:c r="N22" s="1"/>
      <x:c r="O22" s="1"/>
      <x:c r="P22" s="1"/>
      <x:c r="Q22" s="1"/>
      <x:c r="R22" s="1"/>
      <x:c r="S22" s="1"/>
      <x:c r="T22" s="1"/>
    </x:row>
    <x:row r="23" ht="20" customHeight="1">
      <x:c r="A23" s="8" t="n">
        <x:v>11</x:v>
      </x:c>
      <x:c r="B23" s="8" t="str">
        <x:f>INDEX('Inputs and calculations'!$O$11:$O$326,MATCH(A23,'Inputs and calculations'!$N$11:$N$326,0))</x:f>
        <x:v>6A</x:v>
      </x:c>
      <x:c r="C23" s="1" t="str">
        <x:f>INDEX('Inputs and calculations'!$A$11:$A$326,MATCH(A23,'Inputs and calculations'!$N$11:$N$326,0))</x:f>
        <x:v>Franklin Central</x:v>
      </x:c>
      <x:c r="D23" s="9" t="n">
        <x:f>INDEX('Inputs and calculations'!$L$11:$L$326,MATCH(A23,'Inputs and calculations'!$N$11:$N$326,0))</x:f>
        <x:v>2641</x:v>
      </x:c>
      <x:c r="E23" s="10" t="n">
        <x:f>INDEX('Inputs and calculations'!$K$11:$K$326,MATCH(A23,'Inputs and calculations'!$N$11:$N$326,0))</x:f>
        <x:v>0.4885067404078811</x:v>
      </x:c>
      <x:c r="F23" s="11" t="n">
        <x:f>INDEX('Inputs and calculations'!$M$11:$M$326,MATCH(A23,'Inputs and calculations'!$N$11:$N$326,0))</x:f>
        <x:v>2124.9414794331146</x:v>
      </x:c>
      <x:c r="G23" s="8" t="str">
        <x:f>INDEX('Inputs and calculations'!$F$11:$F$326,MATCH(A23,'Inputs and calculations'!$N$11:$N$326,0))</x:f>
        <x:v>6A</x:v>
      </x:c>
      <x:c r="H23" s="8" t="str">
        <x:f>INDEX('Inputs and calculations'!$G$11:$G$326,MATCH(A23,'Inputs and calculations'!$N$11:$N$326,0))</x:f>
        <x:v>No</x:v>
      </x:c>
      <x:c r="I23" s="8" t="str">
        <x:f>INDEX('Inputs and calculations'!$P$11:$P$326,MATCH(A23,'Inputs and calculations'!$N$11:$N$326,0))</x:f>
        <x:v>No</x:v>
      </x:c>
      <x:c r="J23" s="1" t="str">
        <x:f>INDEX('Inputs and calculations'!$Q$11:$Q$326,MATCH(A23,'Inputs and calculations'!$N$11:$N$326,0))</x:f>
        <x:v>Corporation FRL proxy</x:v>
      </x:c>
      <x:c r="K23" s="1"/>
      <x:c r="L23" s="1"/>
      <x:c r="M23" s="1"/>
      <x:c r="N23" s="1"/>
      <x:c r="O23" s="1"/>
      <x:c r="P23" s="1"/>
      <x:c r="Q23" s="1"/>
      <x:c r="R23" s="1"/>
      <x:c r="S23" s="1"/>
      <x:c r="T23" s="1"/>
    </x:row>
    <x:row r="24" ht="20" customHeight="1">
      <x:c r="A24" s="8" t="n">
        <x:v>12</x:v>
      </x:c>
      <x:c r="B24" s="8" t="str">
        <x:f>INDEX('Inputs and calculations'!$O$11:$O$326,MATCH(A24,'Inputs and calculations'!$N$11:$N$326,0))</x:f>
        <x:v>6A</x:v>
      </x:c>
      <x:c r="C24" s="1" t="str">
        <x:f>INDEX('Inputs and calculations'!$A$11:$A$326,MATCH(A24,'Inputs and calculations'!$N$11:$N$326,0))</x:f>
        <x:v>Crown Point</x:v>
      </x:c>
      <x:c r="D24" s="9" t="n">
        <x:f>INDEX('Inputs and calculations'!$L$11:$L$326,MATCH(A24,'Inputs and calculations'!$N$11:$N$326,0))</x:f>
        <x:v>2316</x:v>
      </x:c>
      <x:c r="E24" s="10" t="n">
        <x:f>INDEX('Inputs and calculations'!$K$11:$K$326,MATCH(A24,'Inputs and calculations'!$N$11:$N$326,0))</x:f>
        <x:v>0.2351168048229088</x:v>
      </x:c>
      <x:c r="F24" s="11" t="n">
        <x:f>INDEX('Inputs and calculations'!$M$11:$M$326,MATCH(A24,'Inputs and calculations'!$N$11:$N$326,0))</x:f>
        <x:v>2098.1877920120573</x:v>
      </x:c>
      <x:c r="G24" s="8" t="str">
        <x:f>INDEX('Inputs and calculations'!$F$11:$F$326,MATCH(A24,'Inputs and calculations'!$N$11:$N$326,0))</x:f>
        <x:v>6A</x:v>
      </x:c>
      <x:c r="H24" s="8" t="str">
        <x:f>INDEX('Inputs and calculations'!$G$11:$G$326,MATCH(A24,'Inputs and calculations'!$N$11:$N$326,0))</x:f>
        <x:v>No</x:v>
      </x:c>
      <x:c r="I24" s="8" t="str">
        <x:f>INDEX('Inputs and calculations'!$P$11:$P$326,MATCH(A24,'Inputs and calculations'!$N$11:$N$326,0))</x:f>
        <x:v>No</x:v>
      </x:c>
      <x:c r="J24" s="1" t="str">
        <x:f>INDEX('Inputs and calculations'!$Q$11:$Q$326,MATCH(A24,'Inputs and calculations'!$N$11:$N$326,0))</x:f>
        <x:v>Corporation FRL proxy</x:v>
      </x:c>
      <x:c r="K24" s="1"/>
      <x:c r="L24" s="1"/>
      <x:c r="M24" s="1"/>
      <x:c r="N24" s="1"/>
      <x:c r="O24" s="1"/>
      <x:c r="P24" s="1"/>
      <x:c r="Q24" s="1"/>
      <x:c r="R24" s="1"/>
      <x:c r="S24" s="1"/>
      <x:c r="T24" s="1"/>
    </x:row>
    <x:row r="25" ht="20" customHeight="1">
      <x:c r="A25" s="8" t="n">
        <x:v>13</x:v>
      </x:c>
      <x:c r="B25" s="8" t="str">
        <x:f>INDEX('Inputs and calculations'!$O$11:$O$326,MATCH(A25,'Inputs and calculations'!$N$11:$N$326,0))</x:f>
        <x:v>6A</x:v>
      </x:c>
      <x:c r="C25" s="1" t="str">
        <x:f>INDEX('Inputs and calculations'!$A$11:$A$326,MATCH(A25,'Inputs and calculations'!$N$11:$N$326,0))</x:f>
        <x:v>Center Grove</x:v>
      </x:c>
      <x:c r="D25" s="9" t="n">
        <x:f>INDEX('Inputs and calculations'!$L$11:$L$326,MATCH(A25,'Inputs and calculations'!$N$11:$N$326,0))</x:f>
        <x:v>2323</x:v>
      </x:c>
      <x:c r="E25" s="10" t="n">
        <x:f>INDEX('Inputs and calculations'!$K$11:$K$326,MATCH(A25,'Inputs and calculations'!$N$11:$N$326,0))</x:f>
        <x:v>0.25512180205891344</x:v>
      </x:c>
      <x:c r="F25" s="11" t="n">
        <x:f>INDEX('Inputs and calculations'!$M$11:$M$326,MATCH(A25,'Inputs and calculations'!$N$11:$N$326,0))</x:f>
        <x:v>2085.9408215268577</x:v>
      </x:c>
      <x:c r="G25" s="8" t="str">
        <x:f>INDEX('Inputs and calculations'!$F$11:$F$326,MATCH(A25,'Inputs and calculations'!$N$11:$N$326,0))</x:f>
        <x:v>6A</x:v>
      </x:c>
      <x:c r="H25" s="8" t="str">
        <x:f>INDEX('Inputs and calculations'!$G$11:$G$326,MATCH(A25,'Inputs and calculations'!$N$11:$N$326,0))</x:f>
        <x:v>No</x:v>
      </x:c>
      <x:c r="I25" s="8" t="str">
        <x:f>INDEX('Inputs and calculations'!$P$11:$P$326,MATCH(A25,'Inputs and calculations'!$N$11:$N$326,0))</x:f>
        <x:v>No</x:v>
      </x:c>
      <x:c r="J25" s="1" t="str">
        <x:f>INDEX('Inputs and calculations'!$Q$11:$Q$326,MATCH(A25,'Inputs and calculations'!$N$11:$N$326,0))</x:f>
        <x:v>Corporation FRL proxy</x:v>
      </x:c>
      <x:c r="K25" s="1"/>
      <x:c r="L25" s="1"/>
      <x:c r="M25" s="1"/>
      <x:c r="N25" s="1"/>
      <x:c r="O25" s="1"/>
      <x:c r="P25" s="1"/>
      <x:c r="Q25" s="1"/>
      <x:c r="R25" s="1"/>
      <x:c r="S25" s="1"/>
      <x:c r="T25" s="1"/>
    </x:row>
    <x:row r="26" ht="20" customHeight="1">
      <x:c r="A26" s="8" t="n">
        <x:v>14</x:v>
      </x:c>
      <x:c r="B26" s="8" t="str">
        <x:f>INDEX('Inputs and calculations'!$O$11:$O$326,MATCH(A26,'Inputs and calculations'!$N$11:$N$326,0))</x:f>
        <x:v>6A</x:v>
      </x:c>
      <x:c r="C26" s="1" t="str">
        <x:f>INDEX('Inputs and calculations'!$A$11:$A$326,MATCH(A26,'Inputs and calculations'!$N$11:$N$326,0))</x:f>
        <x:v>Pike</x:v>
      </x:c>
      <x:c r="D26" s="9" t="n">
        <x:f>INDEX('Inputs and calculations'!$L$11:$L$326,MATCH(A26,'Inputs and calculations'!$N$11:$N$326,0))</x:f>
        <x:v>2437</x:v>
      </x:c>
      <x:c r="E26" s="10" t="n">
        <x:f>INDEX('Inputs and calculations'!$K$11:$K$326,MATCH(A26,'Inputs and calculations'!$N$11:$N$326,0))</x:f>
        <x:v>0.4650375939849624</x:v>
      </x:c>
      <x:c r="F26" s="11" t="n">
        <x:f>INDEX('Inputs and calculations'!$M$11:$M$326,MATCH(A26,'Inputs and calculations'!$N$11:$N$326,0))</x:f>
        <x:v>1983.6813533834586</x:v>
      </x:c>
      <x:c r="G26" s="8" t="str">
        <x:f>INDEX('Inputs and calculations'!$F$11:$F$326,MATCH(A26,'Inputs and calculations'!$N$11:$N$326,0))</x:f>
        <x:v>6A</x:v>
      </x:c>
      <x:c r="H26" s="8" t="str">
        <x:f>INDEX('Inputs and calculations'!$G$11:$G$326,MATCH(A26,'Inputs and calculations'!$N$11:$N$326,0))</x:f>
        <x:v>No</x:v>
      </x:c>
      <x:c r="I26" s="8" t="str">
        <x:f>INDEX('Inputs and calculations'!$P$11:$P$326,MATCH(A26,'Inputs and calculations'!$N$11:$N$326,0))</x:f>
        <x:v>No</x:v>
      </x:c>
      <x:c r="J26" s="1" t="str">
        <x:f>INDEX('Inputs and calculations'!$Q$11:$Q$326,MATCH(A26,'Inputs and calculations'!$N$11:$N$326,0))</x:f>
        <x:v>Corporation FRL proxy</x:v>
      </x:c>
      <x:c r="K26" s="1"/>
      <x:c r="L26" s="1"/>
      <x:c r="M26" s="1"/>
      <x:c r="N26" s="1"/>
      <x:c r="O26" s="1"/>
      <x:c r="P26" s="1"/>
      <x:c r="Q26" s="1"/>
      <x:c r="R26" s="1"/>
      <x:c r="S26" s="1"/>
      <x:c r="T26" s="1"/>
    </x:row>
    <x:row r="27" ht="20" customHeight="1">
      <x:c r="A27" s="8" t="n">
        <x:v>15</x:v>
      </x:c>
      <x:c r="B27" s="8" t="str">
        <x:f>INDEX('Inputs and calculations'!$O$11:$O$326,MATCH(A27,'Inputs and calculations'!$N$11:$N$326,0))</x:f>
        <x:v>6A</x:v>
      </x:c>
      <x:c r="C27" s="1" t="str">
        <x:f>INDEX('Inputs and calculations'!$A$11:$A$326,MATCH(A27,'Inputs and calculations'!$N$11:$N$326,0))</x:f>
        <x:v>Lake Central</x:v>
      </x:c>
      <x:c r="D27" s="9" t="n">
        <x:f>INDEX('Inputs and calculations'!$L$11:$L$326,MATCH(A27,'Inputs and calculations'!$N$11:$N$326,0))</x:f>
        <x:v>2137</x:v>
      </x:c>
      <x:c r="E27" s="10" t="n">
        <x:f>INDEX('Inputs and calculations'!$K$11:$K$326,MATCH(A27,'Inputs and calculations'!$N$11:$N$326,0))</x:f>
        <x:v>0.2554837220041561</x:v>
      </x:c>
      <x:c r="F27" s="11" t="n">
        <x:f>INDEX('Inputs and calculations'!$M$11:$M$326,MATCH(A27,'Inputs and calculations'!$N$11:$N$326,0))</x:f>
        <x:v>1918.6125144308473</x:v>
      </x:c>
      <x:c r="G27" s="8" t="str">
        <x:f>INDEX('Inputs and calculations'!$F$11:$F$326,MATCH(A27,'Inputs and calculations'!$N$11:$N$326,0))</x:f>
        <x:v>6A</x:v>
      </x:c>
      <x:c r="H27" s="8" t="str">
        <x:f>INDEX('Inputs and calculations'!$G$11:$G$326,MATCH(A27,'Inputs and calculations'!$N$11:$N$326,0))</x:f>
        <x:v>No</x:v>
      </x:c>
      <x:c r="I27" s="8" t="str">
        <x:f>INDEX('Inputs and calculations'!$P$11:$P$326,MATCH(A27,'Inputs and calculations'!$N$11:$N$326,0))</x:f>
        <x:v>No</x:v>
      </x:c>
      <x:c r="J27" s="1" t="str">
        <x:f>INDEX('Inputs and calculations'!$Q$11:$Q$326,MATCH(A27,'Inputs and calculations'!$N$11:$N$326,0))</x:f>
        <x:v>Corporation FRL proxy</x:v>
      </x:c>
      <x:c r="K27" s="1"/>
      <x:c r="L27" s="1"/>
      <x:c r="M27" s="1"/>
      <x:c r="N27" s="1"/>
      <x:c r="O27" s="1"/>
      <x:c r="P27" s="1"/>
      <x:c r="Q27" s="1"/>
      <x:c r="R27" s="1"/>
      <x:c r="S27" s="1"/>
      <x:c r="T27" s="1"/>
    </x:row>
    <x:row r="28" ht="20" customHeight="1">
      <x:c r="A28" s="8" t="n">
        <x:v>16</x:v>
      </x:c>
      <x:c r="B28" s="8" t="str">
        <x:f>INDEX('Inputs and calculations'!$O$11:$O$326,MATCH(A28,'Inputs and calculations'!$N$11:$N$326,0))</x:f>
        <x:v>6A</x:v>
      </x:c>
      <x:c r="C28" s="1" t="str">
        <x:f>INDEX('Inputs and calculations'!$A$11:$A$326,MATCH(A28,'Inputs and calculations'!$N$11:$N$326,0))</x:f>
        <x:v>Warren Central</x:v>
      </x:c>
      <x:c r="D28" s="9" t="n">
        <x:f>INDEX('Inputs and calculations'!$L$11:$L$326,MATCH(A28,'Inputs and calculations'!$N$11:$N$326,0))</x:f>
        <x:v>2491</x:v>
      </x:c>
      <x:c r="E28" s="10" t="n">
        <x:f>INDEX('Inputs and calculations'!$K$11:$K$326,MATCH(A28,'Inputs and calculations'!$N$11:$N$326,0))</x:f>
        <x:v>0.6007650843331594</x:v>
      </x:c>
      <x:c r="F28" s="11" t="n">
        <x:f>INDEX('Inputs and calculations'!$M$11:$M$326,MATCH(A28,'Inputs and calculations'!$N$11:$N$326,0))</x:f>
        <x:v>1892.39766997044</x:v>
      </x:c>
      <x:c r="G28" s="8" t="str">
        <x:f>INDEX('Inputs and calculations'!$F$11:$F$326,MATCH(A28,'Inputs and calculations'!$N$11:$N$326,0))</x:f>
        <x:v>6A</x:v>
      </x:c>
      <x:c r="H28" s="8" t="str">
        <x:f>INDEX('Inputs and calculations'!$G$11:$G$326,MATCH(A28,'Inputs and calculations'!$N$11:$N$326,0))</x:f>
        <x:v>No</x:v>
      </x:c>
      <x:c r="I28" s="8" t="str">
        <x:f>INDEX('Inputs and calculations'!$P$11:$P$326,MATCH(A28,'Inputs and calculations'!$N$11:$N$326,0))</x:f>
        <x:v>No</x:v>
      </x:c>
      <x:c r="J28" s="1" t="str">
        <x:f>INDEX('Inputs and calculations'!$Q$11:$Q$326,MATCH(A28,'Inputs and calculations'!$N$11:$N$326,0))</x:f>
        <x:v>Corporation FRL proxy</x:v>
      </x:c>
      <x:c r="K28" s="1"/>
      <x:c r="L28" s="1"/>
      <x:c r="M28" s="1"/>
      <x:c r="N28" s="1"/>
      <x:c r="O28" s="1"/>
      <x:c r="P28" s="1"/>
      <x:c r="Q28" s="1"/>
      <x:c r="R28" s="1"/>
      <x:c r="S28" s="1"/>
      <x:c r="T28" s="1"/>
    </x:row>
    <x:row r="29" ht="20" customHeight="1">
      <x:c r="A29" s="8" t="n">
        <x:v>17</x:v>
      </x:c>
      <x:c r="B29" s="8" t="str">
        <x:f>INDEX('Inputs and calculations'!$O$11:$O$326,MATCH(A29,'Inputs and calculations'!$N$11:$N$326,0))</x:f>
        <x:v>6A</x:v>
      </x:c>
      <x:c r="C29" s="1" t="str">
        <x:f>INDEX('Inputs and calculations'!$A$11:$A$326,MATCH(A29,'Inputs and calculations'!$N$11:$N$326,0))</x:f>
        <x:v>Carroll (Fort Wayne)</x:v>
      </x:c>
      <x:c r="D29" s="9" t="n">
        <x:f>INDEX('Inputs and calculations'!$L$11:$L$326,MATCH(A29,'Inputs and calculations'!$N$11:$N$326,0))</x:f>
        <x:v>1968</x:v>
      </x:c>
      <x:c r="E29" s="10" t="n">
        <x:f>INDEX('Inputs and calculations'!$K$11:$K$326,MATCH(A29,'Inputs and calculations'!$N$11:$N$326,0))</x:f>
        <x:v>0.22497282936843377</x:v>
      </x:c>
      <x:c r="F29" s="11" t="n">
        <x:f>INDEX('Inputs and calculations'!$M$11:$M$326,MATCH(A29,'Inputs and calculations'!$N$11:$N$326,0))</x:f>
        <x:v>1790.9013887211688</x:v>
      </x:c>
      <x:c r="G29" s="8" t="str">
        <x:f>INDEX('Inputs and calculations'!$F$11:$F$326,MATCH(A29,'Inputs and calculations'!$N$11:$N$326,0))</x:f>
        <x:v>6A</x:v>
      </x:c>
      <x:c r="H29" s="8" t="str">
        <x:f>INDEX('Inputs and calculations'!$G$11:$G$326,MATCH(A29,'Inputs and calculations'!$N$11:$N$326,0))</x:f>
        <x:v>No</x:v>
      </x:c>
      <x:c r="I29" s="8" t="str">
        <x:f>INDEX('Inputs and calculations'!$P$11:$P$326,MATCH(A29,'Inputs and calculations'!$N$11:$N$326,0))</x:f>
        <x:v>No</x:v>
      </x:c>
      <x:c r="J29" s="1" t="str">
        <x:f>INDEX('Inputs and calculations'!$Q$11:$Q$326,MATCH(A29,'Inputs and calculations'!$N$11:$N$326,0))</x:f>
        <x:v>Corporation FRL proxy</x:v>
      </x:c>
      <x:c r="K29" s="1"/>
      <x:c r="L29" s="1"/>
      <x:c r="M29" s="1"/>
      <x:c r="N29" s="1"/>
      <x:c r="O29" s="1"/>
      <x:c r="P29" s="1"/>
      <x:c r="Q29" s="1"/>
      <x:c r="R29" s="1"/>
      <x:c r="S29" s="1"/>
      <x:c r="T29" s="1"/>
    </x:row>
    <x:row r="30" ht="20" customHeight="1">
      <x:c r="A30" s="8" t="n">
        <x:v>18</x:v>
      </x:c>
      <x:c r="B30" s="8" t="str">
        <x:f>INDEX('Inputs and calculations'!$O$11:$O$326,MATCH(A30,'Inputs and calculations'!$N$11:$N$326,0))</x:f>
        <x:v>6A</x:v>
      </x:c>
      <x:c r="C30" s="1" t="str">
        <x:f>INDEX('Inputs and calculations'!$A$11:$A$326,MATCH(A30,'Inputs and calculations'!$N$11:$N$326,0))</x:f>
        <x:v>Elkhart</x:v>
      </x:c>
      <x:c r="D30" s="9" t="n">
        <x:f>INDEX('Inputs and calculations'!$L$11:$L$326,MATCH(A30,'Inputs and calculations'!$N$11:$N$326,0))</x:f>
        <x:v>2201</x:v>
      </x:c>
      <x:c r="E30" s="10" t="n">
        <x:f>INDEX('Inputs and calculations'!$K$11:$K$326,MATCH(A30,'Inputs and calculations'!$N$11:$N$326,0))</x:f>
        <x:v>0.525642278011136</x:v>
      </x:c>
      <x:c r="F30" s="11" t="n">
        <x:f>INDEX('Inputs and calculations'!$M$11:$M$326,MATCH(A30,'Inputs and calculations'!$N$11:$N$326,0))</x:f>
        <x:v>1738.2245384389958</x:v>
      </x:c>
      <x:c r="G30" s="8" t="str">
        <x:f>INDEX('Inputs and calculations'!$F$11:$F$326,MATCH(A30,'Inputs and calculations'!$N$11:$N$326,0))</x:f>
        <x:v>6A</x:v>
      </x:c>
      <x:c r="H30" s="8" t="str">
        <x:f>INDEX('Inputs and calculations'!$G$11:$G$326,MATCH(A30,'Inputs and calculations'!$N$11:$N$326,0))</x:f>
        <x:v>No</x:v>
      </x:c>
      <x:c r="I30" s="8" t="str">
        <x:f>INDEX('Inputs and calculations'!$P$11:$P$326,MATCH(A30,'Inputs and calculations'!$N$11:$N$326,0))</x:f>
        <x:v>No</x:v>
      </x:c>
      <x:c r="J30" s="1" t="str">
        <x:f>INDEX('Inputs and calculations'!$Q$11:$Q$326,MATCH(A30,'Inputs and calculations'!$N$11:$N$326,0))</x:f>
        <x:v>Corporation FRL proxy</x:v>
      </x:c>
      <x:c r="K30" s="1"/>
      <x:c r="L30" s="1"/>
      <x:c r="M30" s="1"/>
      <x:c r="N30" s="1"/>
      <x:c r="O30" s="1"/>
      <x:c r="P30" s="1"/>
      <x:c r="Q30" s="1"/>
      <x:c r="R30" s="1"/>
      <x:c r="S30" s="1"/>
      <x:c r="T30" s="1"/>
    </x:row>
    <x:row r="31" ht="20" customHeight="1">
      <x:c r="A31" s="8" t="n">
        <x:v>19</x:v>
      </x:c>
      <x:c r="B31" s="8" t="str">
        <x:f>INDEX('Inputs and calculations'!$O$11:$O$326,MATCH(A31,'Inputs and calculations'!$N$11:$N$326,0))</x:f>
        <x:v>6A</x:v>
      </x:c>
      <x:c r="C31" s="1" t="str">
        <x:f>INDEX('Inputs and calculations'!$A$11:$A$326,MATCH(A31,'Inputs and calculations'!$N$11:$N$326,0))</x:f>
        <x:v>Zionsville</x:v>
      </x:c>
      <x:c r="D31" s="9" t="n">
        <x:f>INDEX('Inputs and calculations'!$L$11:$L$326,MATCH(A31,'Inputs and calculations'!$N$11:$N$326,0))</x:f>
        <x:v>1745</x:v>
      </x:c>
      <x:c r="E31" s="10" t="n">
        <x:f>INDEX('Inputs and calculations'!$K$11:$K$326,MATCH(A31,'Inputs and calculations'!$N$11:$N$326,0))</x:f>
        <x:v>0.07234786954891916</x:v>
      </x:c>
      <x:c r="F31" s="11" t="n">
        <x:f>INDEX('Inputs and calculations'!$M$11:$M$326,MATCH(A31,'Inputs and calculations'!$N$11:$N$326,0))</x:f>
        <x:v>1694.5011870548544</x:v>
      </x:c>
      <x:c r="G31" s="8" t="str">
        <x:f>INDEX('Inputs and calculations'!$F$11:$F$326,MATCH(A31,'Inputs and calculations'!$N$11:$N$326,0))</x:f>
        <x:v>6A</x:v>
      </x:c>
      <x:c r="H31" s="8" t="str">
        <x:f>INDEX('Inputs and calculations'!$G$11:$G$326,MATCH(A31,'Inputs and calculations'!$N$11:$N$326,0))</x:f>
        <x:v>No</x:v>
      </x:c>
      <x:c r="I31" s="8" t="str">
        <x:f>INDEX('Inputs and calculations'!$P$11:$P$326,MATCH(A31,'Inputs and calculations'!$N$11:$N$326,0))</x:f>
        <x:v>No</x:v>
      </x:c>
      <x:c r="J31" s="1" t="str">
        <x:f>INDEX('Inputs and calculations'!$Q$11:$Q$326,MATCH(A31,'Inputs and calculations'!$N$11:$N$326,0))</x:f>
        <x:v>Corporation FRL proxy</x:v>
      </x:c>
      <x:c r="K31" s="1"/>
      <x:c r="L31" s="1"/>
      <x:c r="M31" s="1"/>
      <x:c r="N31" s="1"/>
      <x:c r="O31" s="1"/>
      <x:c r="P31" s="1"/>
      <x:c r="Q31" s="1"/>
      <x:c r="R31" s="1"/>
      <x:c r="S31" s="1"/>
      <x:c r="T31" s="1"/>
    </x:row>
    <x:row r="32" ht="20" customHeight="1">
      <x:c r="A32" s="8" t="n">
        <x:v>20</x:v>
      </x:c>
      <x:c r="B32" s="8" t="str">
        <x:f>INDEX('Inputs and calculations'!$O$11:$O$326,MATCH(A32,'Inputs and calculations'!$N$11:$N$326,0))</x:f>
        <x:v>6A</x:v>
      </x:c>
      <x:c r="C32" s="1" t="str">
        <x:f>INDEX('Inputs and calculations'!$A$11:$A$326,MATCH(A32,'Inputs and calculations'!$N$11:$N$326,0))</x:f>
        <x:v>Homestead</x:v>
      </x:c>
      <x:c r="D32" s="9" t="n">
        <x:f>INDEX('Inputs and calculations'!$L$11:$L$326,MATCH(A32,'Inputs and calculations'!$N$11:$N$326,0))</x:f>
        <x:v>1782</x:v>
      </x:c>
      <x:c r="E32" s="10" t="n">
        <x:f>INDEX('Inputs and calculations'!$K$11:$K$326,MATCH(A32,'Inputs and calculations'!$N$11:$N$326,0))</x:f>
        <x:v>0.22465827581540126</x:v>
      </x:c>
      <x:c r="F32" s="11" t="n">
        <x:f>INDEX('Inputs and calculations'!$M$11:$M$326,MATCH(A32,'Inputs and calculations'!$N$11:$N$326,0))</x:f>
        <x:v>1621.8635809987818</x:v>
      </x:c>
      <x:c r="G32" s="8" t="str">
        <x:f>INDEX('Inputs and calculations'!$F$11:$F$326,MATCH(A32,'Inputs and calculations'!$N$11:$N$326,0))</x:f>
        <x:v>6A</x:v>
      </x:c>
      <x:c r="H32" s="8" t="str">
        <x:f>INDEX('Inputs and calculations'!$G$11:$G$326,MATCH(A32,'Inputs and calculations'!$N$11:$N$326,0))</x:f>
        <x:v>No</x:v>
      </x:c>
      <x:c r="I32" s="8" t="str">
        <x:f>INDEX('Inputs and calculations'!$P$11:$P$326,MATCH(A32,'Inputs and calculations'!$N$11:$N$326,0))</x:f>
        <x:v>No</x:v>
      </x:c>
      <x:c r="J32" s="1" t="str">
        <x:f>INDEX('Inputs and calculations'!$Q$11:$Q$326,MATCH(A32,'Inputs and calculations'!$N$11:$N$326,0))</x:f>
        <x:v>Corporation FRL proxy</x:v>
      </x:c>
      <x:c r="K32" s="1"/>
      <x:c r="L32" s="1"/>
      <x:c r="M32" s="1"/>
      <x:c r="N32" s="1"/>
      <x:c r="O32" s="1"/>
      <x:c r="P32" s="1"/>
      <x:c r="Q32" s="1"/>
      <x:c r="R32" s="1"/>
      <x:c r="S32" s="1"/>
      <x:c r="T32" s="1"/>
    </x:row>
    <x:row r="33" ht="20" customHeight="1">
      <x:c r="A33" s="8" t="n">
        <x:v>21</x:v>
      </x:c>
      <x:c r="B33" s="8" t="str">
        <x:f>INDEX('Inputs and calculations'!$O$11:$O$326,MATCH(A33,'Inputs and calculations'!$N$11:$N$326,0))</x:f>
        <x:v>6A</x:v>
      </x:c>
      <x:c r="C33" s="1" t="str">
        <x:f>INDEX('Inputs and calculations'!$A$11:$A$326,MATCH(A33,'Inputs and calculations'!$N$11:$N$326,0))</x:f>
        <x:v>Lawrence North</x:v>
      </x:c>
      <x:c r="D33" s="9" t="n">
        <x:f>INDEX('Inputs and calculations'!$L$11:$L$326,MATCH(A33,'Inputs and calculations'!$N$11:$N$326,0))</x:f>
        <x:v>2059</x:v>
      </x:c>
      <x:c r="E33" s="10" t="n">
        <x:f>INDEX('Inputs and calculations'!$K$11:$K$326,MATCH(A33,'Inputs and calculations'!$N$11:$N$326,0))</x:f>
        <x:v>0.5863905679573882</x:v>
      </x:c>
      <x:c r="F33" s="11" t="n">
        <x:f>INDEX('Inputs and calculations'!$M$11:$M$326,MATCH(A33,'Inputs and calculations'!$N$11:$N$326,0))</x:f>
        <x:v>1576.048728230295</x:v>
      </x:c>
      <x:c r="G33" s="8" t="str">
        <x:f>INDEX('Inputs and calculations'!$F$11:$F$326,MATCH(A33,'Inputs and calculations'!$N$11:$N$326,0))</x:f>
        <x:v>6A</x:v>
      </x:c>
      <x:c r="H33" s="8" t="str">
        <x:f>INDEX('Inputs and calculations'!$G$11:$G$326,MATCH(A33,'Inputs and calculations'!$N$11:$N$326,0))</x:f>
        <x:v>No</x:v>
      </x:c>
      <x:c r="I33" s="8" t="str">
        <x:f>INDEX('Inputs and calculations'!$P$11:$P$326,MATCH(A33,'Inputs and calculations'!$N$11:$N$326,0))</x:f>
        <x:v>No</x:v>
      </x:c>
      <x:c r="J33" s="1" t="str">
        <x:f>INDEX('Inputs and calculations'!$Q$11:$Q$326,MATCH(A33,'Inputs and calculations'!$N$11:$N$326,0))</x:f>
        <x:v>Corporation FRL proxy</x:v>
      </x:c>
      <x:c r="K33" s="1"/>
      <x:c r="L33" s="1"/>
      <x:c r="M33" s="1"/>
      <x:c r="N33" s="1"/>
      <x:c r="O33" s="1"/>
      <x:c r="P33" s="1"/>
      <x:c r="Q33" s="1"/>
      <x:c r="R33" s="1"/>
      <x:c r="S33" s="1"/>
      <x:c r="T33" s="1"/>
    </x:row>
    <x:row r="34" ht="20" customHeight="1">
      <x:c r="A34" s="8" t="n">
        <x:v>22</x:v>
      </x:c>
      <x:c r="B34" s="8" t="str">
        <x:f>INDEX('Inputs and calculations'!$O$11:$O$326,MATCH(A34,'Inputs and calculations'!$N$11:$N$326,0))</x:f>
        <x:v>6A</x:v>
      </x:c>
      <x:c r="C34" s="1" t="str">
        <x:f>INDEX('Inputs and calculations'!$A$11:$A$326,MATCH(A34,'Inputs and calculations'!$N$11:$N$326,0))</x:f>
        <x:v>Lawrence Central</x:v>
      </x:c>
      <x:c r="D34" s="9" t="n">
        <x:f>INDEX('Inputs and calculations'!$L$11:$L$326,MATCH(A34,'Inputs and calculations'!$N$11:$N$326,0))</x:f>
        <x:v>1876</x:v>
      </x:c>
      <x:c r="E34" s="10" t="n">
        <x:f>INDEX('Inputs and calculations'!$K$11:$K$326,MATCH(A34,'Inputs and calculations'!$N$11:$N$326,0))</x:f>
        <x:v>0.5863905679573882</x:v>
      </x:c>
      <x:c r="F34" s="11" t="n">
        <x:f>INDEX('Inputs and calculations'!$M$11:$M$326,MATCH(A34,'Inputs and calculations'!$N$11:$N$326,0))</x:f>
        <x:v>1435.9725178047759</x:v>
      </x:c>
      <x:c r="G34" s="8" t="str">
        <x:f>INDEX('Inputs and calculations'!$F$11:$F$326,MATCH(A34,'Inputs and calculations'!$N$11:$N$326,0))</x:f>
        <x:v>6A</x:v>
      </x:c>
      <x:c r="H34" s="8" t="str">
        <x:f>INDEX('Inputs and calculations'!$G$11:$G$326,MATCH(A34,'Inputs and calculations'!$N$11:$N$326,0))</x:f>
        <x:v>No</x:v>
      </x:c>
      <x:c r="I34" s="8" t="str">
        <x:f>INDEX('Inputs and calculations'!$P$11:$P$326,MATCH(A34,'Inputs and calculations'!$N$11:$N$326,0))</x:f>
        <x:v>No</x:v>
      </x:c>
      <x:c r="J34" s="1" t="str">
        <x:f>INDEX('Inputs and calculations'!$Q$11:$Q$326,MATCH(A34,'Inputs and calculations'!$N$11:$N$326,0))</x:f>
        <x:v>Corporation FRL proxy</x:v>
      </x:c>
      <x:c r="K34" s="1"/>
      <x:c r="L34" s="1"/>
      <x:c r="M34" s="1"/>
      <x:c r="N34" s="1"/>
      <x:c r="O34" s="1"/>
      <x:c r="P34" s="1"/>
      <x:c r="Q34" s="1"/>
      <x:c r="R34" s="1"/>
      <x:c r="S34" s="1"/>
      <x:c r="T34" s="1"/>
    </x:row>
    <x:row r="35" ht="20" customHeight="1">
      <x:c r="A35" s="8" t="n">
        <x:v>23</x:v>
      </x:c>
      <x:c r="B35" s="8" t="str">
        <x:f>INDEX('Inputs and calculations'!$O$11:$O$326,MATCH(A35,'Inputs and calculations'!$N$11:$N$326,0))</x:f>
        <x:v>6A</x:v>
      </x:c>
      <x:c r="C35" s="1" t="str">
        <x:f>INDEX('Inputs and calculations'!$A$11:$A$326,MATCH(A35,'Inputs and calculations'!$N$11:$N$326,0))</x:f>
        <x:v>Valparaiso</x:v>
      </x:c>
      <x:c r="D35" s="9" t="n">
        <x:f>INDEX('Inputs and calculations'!$L$11:$L$326,MATCH(A35,'Inputs and calculations'!$N$11:$N$326,0))</x:f>
        <x:v>1584</x:v>
      </x:c>
      <x:c r="E35" s="10" t="n">
        <x:f>INDEX('Inputs and calculations'!$K$11:$K$326,MATCH(A35,'Inputs and calculations'!$N$11:$N$326,0))</x:f>
        <x:v>0.28992</x:v>
      </x:c>
      <x:c r="F35" s="11" t="n">
        <x:f>INDEX('Inputs and calculations'!$M$11:$M$326,MATCH(A35,'Inputs and calculations'!$N$11:$N$326,0))</x:f>
        <x:v>1400.306688</x:v>
      </x:c>
      <x:c r="G35" s="8" t="str">
        <x:f>INDEX('Inputs and calculations'!$F$11:$F$326,MATCH(A35,'Inputs and calculations'!$N$11:$N$326,0))</x:f>
        <x:v>6A</x:v>
      </x:c>
      <x:c r="H35" s="8" t="str">
        <x:f>INDEX('Inputs and calculations'!$G$11:$G$326,MATCH(A35,'Inputs and calculations'!$N$11:$N$326,0))</x:f>
        <x:v>No</x:v>
      </x:c>
      <x:c r="I35" s="8" t="str">
        <x:f>INDEX('Inputs and calculations'!$P$11:$P$326,MATCH(A35,'Inputs and calculations'!$N$11:$N$326,0))</x:f>
        <x:v>No</x:v>
      </x:c>
      <x:c r="J35" s="1" t="str">
        <x:f>INDEX('Inputs and calculations'!$Q$11:$Q$326,MATCH(A35,'Inputs and calculations'!$N$11:$N$326,0))</x:f>
        <x:v>Corporation FRL proxy</x:v>
      </x:c>
      <x:c r="K35" s="1"/>
      <x:c r="L35" s="1"/>
      <x:c r="M35" s="1"/>
      <x:c r="N35" s="1"/>
      <x:c r="O35" s="1"/>
      <x:c r="P35" s="1"/>
      <x:c r="Q35" s="1"/>
      <x:c r="R35" s="1"/>
      <x:c r="S35" s="1"/>
      <x:c r="T35" s="1"/>
    </x:row>
    <x:row r="36" ht="20" customHeight="1">
      <x:c r="A36" s="8" t="n">
        <x:v>24</x:v>
      </x:c>
      <x:c r="B36" s="8" t="str">
        <x:f>INDEX('Inputs and calculations'!$O$11:$O$326,MATCH(A36,'Inputs and calculations'!$N$11:$N$326,0))</x:f>
        <x:v>6A</x:v>
      </x:c>
      <x:c r="C36" s="1" t="str">
        <x:f>INDEX('Inputs and calculations'!$A$11:$A$326,MATCH(A36,'Inputs and calculations'!$N$11:$N$326,0))</x:f>
        <x:v>Southport</x:v>
      </x:c>
      <x:c r="D36" s="9" t="n">
        <x:f>INDEX('Inputs and calculations'!$L$11:$L$326,MATCH(A36,'Inputs and calculations'!$N$11:$N$326,0))</x:f>
        <x:v>1920</x:v>
      </x:c>
      <x:c r="E36" s="10" t="n">
        <x:f>INDEX('Inputs and calculations'!$K$11:$K$326,MATCH(A36,'Inputs and calculations'!$N$11:$N$326,0))</x:f>
        <x:v>0.6853618211878418</x:v>
      </x:c>
      <x:c r="F36" s="11" t="n">
        <x:f>INDEX('Inputs and calculations'!$M$11:$M$326,MATCH(A36,'Inputs and calculations'!$N$11:$N$326,0))</x:f>
        <x:v>1393.6421213277372</x:v>
      </x:c>
      <x:c r="G36" s="8" t="str">
        <x:f>INDEX('Inputs and calculations'!$F$11:$F$326,MATCH(A36,'Inputs and calculations'!$N$11:$N$326,0))</x:f>
        <x:v>6A</x:v>
      </x:c>
      <x:c r="H36" s="8" t="str">
        <x:f>INDEX('Inputs and calculations'!$G$11:$G$326,MATCH(A36,'Inputs and calculations'!$N$11:$N$326,0))</x:f>
        <x:v>No</x:v>
      </x:c>
      <x:c r="I36" s="8" t="str">
        <x:f>INDEX('Inputs and calculations'!$P$11:$P$326,MATCH(A36,'Inputs and calculations'!$N$11:$N$326,0))</x:f>
        <x:v>No</x:v>
      </x:c>
      <x:c r="J36" s="1" t="str">
        <x:f>INDEX('Inputs and calculations'!$Q$11:$Q$326,MATCH(A36,'Inputs and calculations'!$N$11:$N$326,0))</x:f>
        <x:v>Corporation FRL proxy</x:v>
      </x:c>
      <x:c r="K36" s="1"/>
      <x:c r="L36" s="1"/>
      <x:c r="M36" s="1"/>
      <x:c r="N36" s="1"/>
      <x:c r="O36" s="1"/>
      <x:c r="P36" s="1"/>
      <x:c r="Q36" s="1"/>
      <x:c r="R36" s="1"/>
      <x:c r="S36" s="1"/>
      <x:c r="T36" s="1"/>
    </x:row>
    <x:row r="37" ht="20" customHeight="1">
      <x:c r="A37" s="8" t="n">
        <x:v>25</x:v>
      </x:c>
      <x:c r="B37" s="8" t="str">
        <x:f>INDEX('Inputs and calculations'!$O$11:$O$326,MATCH(A37,'Inputs and calculations'!$N$11:$N$326,0))</x:f>
        <x:v>6A</x:v>
      </x:c>
      <x:c r="C37" s="1" t="str">
        <x:f>INDEX('Inputs and calculations'!$A$11:$A$326,MATCH(A37,'Inputs and calculations'!$N$11:$N$326,0))</x:f>
        <x:v>Harrison (West Lafayette)</x:v>
      </x:c>
      <x:c r="D37" s="9" t="n">
        <x:f>INDEX('Inputs and calculations'!$L$11:$L$326,MATCH(A37,'Inputs and calculations'!$N$11:$N$326,0))</x:f>
        <x:v>1623</x:v>
      </x:c>
      <x:c r="E37" s="10" t="n">
        <x:f>INDEX('Inputs and calculations'!$K$11:$K$326,MATCH(A37,'Inputs and calculations'!$N$11:$N$326,0))</x:f>
        <x:v>0.3654175668628474</x:v>
      </x:c>
      <x:c r="F37" s="11" t="n">
        <x:f>INDEX('Inputs and calculations'!$M$11:$M$326,MATCH(A37,'Inputs and calculations'!$N$11:$N$326,0))</x:f>
        <x:v>1385.7709155926395</x:v>
      </x:c>
      <x:c r="G37" s="8" t="str">
        <x:f>INDEX('Inputs and calculations'!$F$11:$F$326,MATCH(A37,'Inputs and calculations'!$N$11:$N$326,0))</x:f>
        <x:v>6A</x:v>
      </x:c>
      <x:c r="H37" s="8" t="str">
        <x:f>INDEX('Inputs and calculations'!$G$11:$G$326,MATCH(A37,'Inputs and calculations'!$N$11:$N$326,0))</x:f>
        <x:v>No</x:v>
      </x:c>
      <x:c r="I37" s="8" t="str">
        <x:f>INDEX('Inputs and calculations'!$P$11:$P$326,MATCH(A37,'Inputs and calculations'!$N$11:$N$326,0))</x:f>
        <x:v>No</x:v>
      </x:c>
      <x:c r="J37" s="1" t="str">
        <x:f>INDEX('Inputs and calculations'!$Q$11:$Q$326,MATCH(A37,'Inputs and calculations'!$N$11:$N$326,0))</x:f>
        <x:v>Corporation FRL proxy</x:v>
      </x:c>
      <x:c r="K37" s="1"/>
      <x:c r="L37" s="1"/>
      <x:c r="M37" s="1"/>
      <x:c r="N37" s="1"/>
      <x:c r="O37" s="1"/>
      <x:c r="P37" s="1"/>
      <x:c r="Q37" s="1"/>
      <x:c r="R37" s="1"/>
      <x:c r="S37" s="1"/>
      <x:c r="T37" s="1"/>
    </x:row>
    <x:row r="38" ht="20" customHeight="1">
      <x:c r="A38" s="8" t="n">
        <x:v>26</x:v>
      </x:c>
      <x:c r="B38" s="8" t="str">
        <x:f>INDEX('Inputs and calculations'!$O$11:$O$326,MATCH(A38,'Inputs and calculations'!$N$11:$N$326,0))</x:f>
        <x:v>6A</x:v>
      </x:c>
      <x:c r="C38" s="1" t="str">
        <x:f>INDEX('Inputs and calculations'!$A$11:$A$326,MATCH(A38,'Inputs and calculations'!$N$11:$N$326,0))</x:f>
        <x:v>Perry Meridian</x:v>
      </x:c>
      <x:c r="D38" s="9" t="n">
        <x:f>INDEX('Inputs and calculations'!$L$11:$L$326,MATCH(A38,'Inputs and calculations'!$N$11:$N$326,0))</x:f>
        <x:v>1855</x:v>
      </x:c>
      <x:c r="E38" s="10" t="n">
        <x:f>INDEX('Inputs and calculations'!$K$11:$K$326,MATCH(A38,'Inputs and calculations'!$N$11:$N$326,0))</x:f>
        <x:v>0.6853618211878418</x:v>
      </x:c>
      <x:c r="F38" s="11" t="n">
        <x:f>INDEX('Inputs and calculations'!$M$11:$M$326,MATCH(A38,'Inputs and calculations'!$N$11:$N$326,0))</x:f>
        <x:v>1346.461528678621</x:v>
      </x:c>
      <x:c r="G38" s="8" t="str">
        <x:f>INDEX('Inputs and calculations'!$F$11:$F$326,MATCH(A38,'Inputs and calculations'!$N$11:$N$326,0))</x:f>
        <x:v>6A</x:v>
      </x:c>
      <x:c r="H38" s="8" t="str">
        <x:f>INDEX('Inputs and calculations'!$G$11:$G$326,MATCH(A38,'Inputs and calculations'!$N$11:$N$326,0))</x:f>
        <x:v>No</x:v>
      </x:c>
      <x:c r="I38" s="8" t="str">
        <x:f>INDEX('Inputs and calculations'!$P$11:$P$326,MATCH(A38,'Inputs and calculations'!$N$11:$N$326,0))</x:f>
        <x:v>No</x:v>
      </x:c>
      <x:c r="J38" s="1" t="str">
        <x:f>INDEX('Inputs and calculations'!$Q$11:$Q$326,MATCH(A38,'Inputs and calculations'!$N$11:$N$326,0))</x:f>
        <x:v>Corporation FRL proxy</x:v>
      </x:c>
      <x:c r="K38" s="1"/>
      <x:c r="L38" s="1"/>
      <x:c r="M38" s="1"/>
      <x:c r="N38" s="1"/>
      <x:c r="O38" s="1"/>
      <x:c r="P38" s="1"/>
      <x:c r="Q38" s="1"/>
      <x:c r="R38" s="1"/>
      <x:c r="S38" s="1"/>
      <x:c r="T38" s="1"/>
    </x:row>
    <x:row r="39" ht="20" customHeight="1">
      <x:c r="A39" s="8" t="n">
        <x:v>27</x:v>
      </x:c>
      <x:c r="B39" s="8" t="str">
        <x:f>INDEX('Inputs and calculations'!$O$11:$O$326,MATCH(A39,'Inputs and calculations'!$N$11:$N$326,0))</x:f>
        <x:v>6A</x:v>
      </x:c>
      <x:c r="C39" s="1" t="str">
        <x:f>INDEX('Inputs and calculations'!$A$11:$A$326,MATCH(A39,'Inputs and calculations'!$N$11:$N$326,0))</x:f>
        <x:v>Columbus North</x:v>
      </x:c>
      <x:c r="D39" s="9" t="n">
        <x:f>INDEX('Inputs and calculations'!$L$11:$L$326,MATCH(A39,'Inputs and calculations'!$N$11:$N$326,0))</x:f>
        <x:v>1568</x:v>
      </x:c>
      <x:c r="E39" s="10" t="n">
        <x:f>INDEX('Inputs and calculations'!$K$11:$K$326,MATCH(A39,'Inputs and calculations'!$N$11:$N$326,0))</x:f>
        <x:v>0.39348983331878873</x:v>
      </x:c>
      <x:c r="F39" s="11" t="n">
        <x:f>INDEX('Inputs and calculations'!$M$11:$M$326,MATCH(A39,'Inputs and calculations'!$N$11:$N$326,0))</x:f>
        <x:v>1321.2031765424558</x:v>
      </x:c>
      <x:c r="G39" s="8" t="str">
        <x:f>INDEX('Inputs and calculations'!$F$11:$F$326,MATCH(A39,'Inputs and calculations'!$N$11:$N$326,0))</x:f>
        <x:v>6A</x:v>
      </x:c>
      <x:c r="H39" s="8" t="str">
        <x:f>INDEX('Inputs and calculations'!$G$11:$G$326,MATCH(A39,'Inputs and calculations'!$N$11:$N$326,0))</x:f>
        <x:v>No</x:v>
      </x:c>
      <x:c r="I39" s="8" t="str">
        <x:f>INDEX('Inputs and calculations'!$P$11:$P$326,MATCH(A39,'Inputs and calculations'!$N$11:$N$326,0))</x:f>
        <x:v>No</x:v>
      </x:c>
      <x:c r="J39" s="1" t="str">
        <x:f>INDEX('Inputs and calculations'!$Q$11:$Q$326,MATCH(A39,'Inputs and calculations'!$N$11:$N$326,0))</x:f>
        <x:v>Corporation FRL proxy</x:v>
      </x:c>
      <x:c r="K39" s="1"/>
      <x:c r="L39" s="1"/>
      <x:c r="M39" s="1"/>
      <x:c r="N39" s="1"/>
      <x:c r="O39" s="1"/>
      <x:c r="P39" s="1"/>
      <x:c r="Q39" s="1"/>
      <x:c r="R39" s="1"/>
      <x:c r="S39" s="1"/>
      <x:c r="T39" s="1"/>
    </x:row>
    <x:row r="40" ht="20" customHeight="1">
      <x:c r="A40" s="8" t="n">
        <x:v>28</x:v>
      </x:c>
      <x:c r="B40" s="8" t="str">
        <x:f>INDEX('Inputs and calculations'!$O$11:$O$326,MATCH(A40,'Inputs and calculations'!$N$11:$N$326,0))</x:f>
        <x:v>6A</x:v>
      </x:c>
      <x:c r="C40" s="1" t="str">
        <x:f>INDEX('Inputs and calculations'!$A$11:$A$326,MATCH(A40,'Inputs and calculations'!$N$11:$N$326,0))</x:f>
        <x:v>Chesterton</x:v>
      </x:c>
      <x:c r="D40" s="9" t="n">
        <x:f>INDEX('Inputs and calculations'!$L$11:$L$326,MATCH(A40,'Inputs and calculations'!$N$11:$N$326,0))</x:f>
        <x:v>1443</x:v>
      </x:c>
      <x:c r="E40" s="10" t="n">
        <x:f>INDEX('Inputs and calculations'!$K$11:$K$326,MATCH(A40,'Inputs and calculations'!$N$11:$N$326,0))</x:f>
        <x:v>0.28522746634861135</x:v>
      </x:c>
      <x:c r="F40" s="11" t="n">
        <x:f>INDEX('Inputs and calculations'!$M$11:$M$326,MATCH(A40,'Inputs and calculations'!$N$11:$N$326,0))</x:f>
        <x:v>1278.3667064235815</x:v>
      </x:c>
      <x:c r="G40" s="8" t="str">
        <x:f>INDEX('Inputs and calculations'!$F$11:$F$326,MATCH(A40,'Inputs and calculations'!$N$11:$N$326,0))</x:f>
        <x:v>5A</x:v>
      </x:c>
      <x:c r="H40" s="8" t="str">
        <x:f>INDEX('Inputs and calculations'!$G$11:$G$326,MATCH(A40,'Inputs and calculations'!$N$11:$N$326,0))</x:f>
        <x:v>No</x:v>
      </x:c>
      <x:c r="I40" s="8" t="str">
        <x:f>INDEX('Inputs and calculations'!$P$11:$P$326,MATCH(A40,'Inputs and calculations'!$N$11:$N$326,0))</x:f>
        <x:v>No</x:v>
      </x:c>
      <x:c r="J40" s="1" t="str">
        <x:f>INDEX('Inputs and calculations'!$Q$11:$Q$326,MATCH(A40,'Inputs and calculations'!$N$11:$N$326,0))</x:f>
        <x:v>Corporation FRL proxy</x:v>
      </x:c>
      <x:c r="K40" s="1"/>
      <x:c r="L40" s="1"/>
      <x:c r="M40" s="1"/>
      <x:c r="N40" s="1"/>
      <x:c r="O40" s="1"/>
      <x:c r="P40" s="1"/>
      <x:c r="Q40" s="1"/>
      <x:c r="R40" s="1"/>
      <x:c r="S40" s="1"/>
      <x:c r="T40" s="1"/>
    </x:row>
    <x:row r="41" ht="20" customHeight="1">
      <x:c r="A41" s="8" t="n">
        <x:v>29</x:v>
      </x:c>
      <x:c r="B41" s="8" t="str">
        <x:f>INDEX('Inputs and calculations'!$O$11:$O$326,MATCH(A41,'Inputs and calculations'!$N$11:$N$326,0))</x:f>
        <x:v>6A</x:v>
      </x:c>
      <x:c r="C41" s="1" t="str">
        <x:f>INDEX('Inputs and calculations'!$A$11:$A$326,MATCH(A41,'Inputs and calculations'!$N$11:$N$326,0))</x:f>
        <x:v>Jeffersonville</x:v>
      </x:c>
      <x:c r="D41" s="9" t="n">
        <x:f>INDEX('Inputs and calculations'!$L$11:$L$326,MATCH(A41,'Inputs and calculations'!$N$11:$N$326,0))</x:f>
        <x:v>1617</x:v>
      </x:c>
      <x:c r="E41" s="10" t="n">
        <x:f>INDEX('Inputs and calculations'!$K$11:$K$326,MATCH(A41,'Inputs and calculations'!$N$11:$N$326,0))</x:f>
        <x:v>0.5774912957560929</x:v>
      </x:c>
      <x:c r="F41" s="11" t="n">
        <x:f>INDEX('Inputs and calculations'!$M$11:$M$326,MATCH(A41,'Inputs and calculations'!$N$11:$N$326,0))</x:f>
        <x:v>1243.478629904959</x:v>
      </x:c>
      <x:c r="G41" s="8" t="str">
        <x:f>INDEX('Inputs and calculations'!$F$11:$F$326,MATCH(A41,'Inputs and calculations'!$N$11:$N$326,0))</x:f>
        <x:v>6A</x:v>
      </x:c>
      <x:c r="H41" s="8" t="str">
        <x:f>INDEX('Inputs and calculations'!$G$11:$G$326,MATCH(A41,'Inputs and calculations'!$N$11:$N$326,0))</x:f>
        <x:v>No</x:v>
      </x:c>
      <x:c r="I41" s="8" t="str">
        <x:f>INDEX('Inputs and calculations'!$P$11:$P$326,MATCH(A41,'Inputs and calculations'!$N$11:$N$326,0))</x:f>
        <x:v>No</x:v>
      </x:c>
      <x:c r="J41" s="1" t="str">
        <x:f>INDEX('Inputs and calculations'!$Q$11:$Q$326,MATCH(A41,'Inputs and calculations'!$N$11:$N$326,0))</x:f>
        <x:v>Corporation FRL proxy</x:v>
      </x:c>
      <x:c r="K41" s="1"/>
      <x:c r="L41" s="1"/>
      <x:c r="M41" s="1"/>
      <x:c r="N41" s="1"/>
      <x:c r="O41" s="1"/>
      <x:c r="P41" s="1"/>
      <x:c r="Q41" s="1"/>
      <x:c r="R41" s="1"/>
      <x:c r="S41" s="1"/>
      <x:c r="T41" s="1"/>
    </x:row>
    <x:row r="42" ht="20" customHeight="1">
      <x:c r="A42" s="8" t="n">
        <x:v>30</x:v>
      </x:c>
      <x:c r="B42" s="8" t="str">
        <x:f>INDEX('Inputs and calculations'!$O$11:$O$326,MATCH(A42,'Inputs and calculations'!$N$11:$N$326,0))</x:f>
        <x:v>6A</x:v>
      </x:c>
      <x:c r="C42" s="1" t="str">
        <x:f>INDEX('Inputs and calculations'!$A$11:$A$326,MATCH(A42,'Inputs and calculations'!$N$11:$N$326,0))</x:f>
        <x:v>McCutcheon</x:v>
      </x:c>
      <x:c r="D42" s="9" t="n">
        <x:f>INDEX('Inputs and calculations'!$L$11:$L$326,MATCH(A42,'Inputs and calculations'!$N$11:$N$326,0))</x:f>
        <x:v>1455</x:v>
      </x:c>
      <x:c r="E42" s="10" t="n">
        <x:f>INDEX('Inputs and calculations'!$K$11:$K$326,MATCH(A42,'Inputs and calculations'!$N$11:$N$326,0))</x:f>
        <x:v>0.3654175668628474</x:v>
      </x:c>
      <x:c r="F42" s="11" t="n">
        <x:f>INDEX('Inputs and calculations'!$M$11:$M$326,MATCH(A42,'Inputs and calculations'!$N$11:$N$326,0))</x:f>
        <x:v>1242.326976085823</x:v>
      </x:c>
      <x:c r="G42" s="8" t="str">
        <x:f>INDEX('Inputs and calculations'!$F$11:$F$326,MATCH(A42,'Inputs and calculations'!$N$11:$N$326,0))</x:f>
        <x:v>5A</x:v>
      </x:c>
      <x:c r="H42" s="8" t="str">
        <x:f>INDEX('Inputs and calculations'!$G$11:$G$326,MATCH(A42,'Inputs and calculations'!$N$11:$N$326,0))</x:f>
        <x:v>No</x:v>
      </x:c>
      <x:c r="I42" s="8" t="str">
        <x:f>INDEX('Inputs and calculations'!$P$11:$P$326,MATCH(A42,'Inputs and calculations'!$N$11:$N$326,0))</x:f>
        <x:v>No</x:v>
      </x:c>
      <x:c r="J42" s="1" t="str">
        <x:f>INDEX('Inputs and calculations'!$Q$11:$Q$326,MATCH(A42,'Inputs and calculations'!$N$11:$N$326,0))</x:f>
        <x:v>Corporation FRL proxy</x:v>
      </x:c>
      <x:c r="K42" s="1"/>
      <x:c r="L42" s="1"/>
      <x:c r="M42" s="1"/>
      <x:c r="N42" s="1"/>
      <x:c r="O42" s="1"/>
      <x:c r="P42" s="1"/>
      <x:c r="Q42" s="1"/>
      <x:c r="R42" s="1"/>
      <x:c r="S42" s="1"/>
      <x:c r="T42" s="1"/>
    </x:row>
    <x:row r="43" ht="20" customHeight="1">
      <x:c r="A43" s="8" t="n">
        <x:v>31</x:v>
      </x:c>
      <x:c r="B43" s="8" t="str">
        <x:f>INDEX('Inputs and calculations'!$O$11:$O$326,MATCH(A43,'Inputs and calculations'!$N$11:$N$326,0))</x:f>
        <x:v>5A</x:v>
      </x:c>
      <x:c r="C43" s="1" t="str">
        <x:f>INDEX('Inputs and calculations'!$A$11:$A$326,MATCH(A43,'Inputs and calculations'!$N$11:$N$326,0))</x:f>
        <x:v>Whiteland Community</x:v>
      </x:c>
      <x:c r="D43" s="9" t="n">
        <x:f>INDEX('Inputs and calculations'!$L$11:$L$326,MATCH(A43,'Inputs and calculations'!$N$11:$N$326,0))</x:f>
        <x:v>1600</x:v>
      </x:c>
      <x:c r="E43" s="10" t="n">
        <x:f>INDEX('Inputs and calculations'!$K$11:$K$326,MATCH(A43,'Inputs and calculations'!$N$11:$N$326,0))</x:f>
        <x:v>0.5866102889358703</x:v>
      </x:c>
      <x:c r="F43" s="11" t="n">
        <x:f>INDEX('Inputs and calculations'!$M$11:$M$326,MATCH(A43,'Inputs and calculations'!$N$11:$N$326,0))</x:f>
        <x:v>1224.569415081043</x:v>
      </x:c>
      <x:c r="G43" s="8" t="str">
        <x:f>INDEX('Inputs and calculations'!$F$11:$F$326,MATCH(A43,'Inputs and calculations'!$N$11:$N$326,0))</x:f>
        <x:v>6A</x:v>
      </x:c>
      <x:c r="H43" s="8" t="str">
        <x:f>INDEX('Inputs and calculations'!$G$11:$G$326,MATCH(A43,'Inputs and calculations'!$N$11:$N$326,0))</x:f>
        <x:v>No</x:v>
      </x:c>
      <x:c r="I43" s="8" t="str">
        <x:f>INDEX('Inputs and calculations'!$P$11:$P$326,MATCH(A43,'Inputs and calculations'!$N$11:$N$326,0))</x:f>
        <x:v>No</x:v>
      </x:c>
      <x:c r="J43" s="1" t="str">
        <x:f>INDEX('Inputs and calculations'!$Q$11:$Q$326,MATCH(A43,'Inputs and calculations'!$N$11:$N$326,0))</x:f>
        <x:v>Corporation FRL proxy</x:v>
      </x:c>
      <x:c r="K43" s="1"/>
      <x:c r="L43" s="1"/>
      <x:c r="M43" s="1"/>
      <x:c r="N43" s="1"/>
      <x:c r="O43" s="1"/>
      <x:c r="P43" s="1"/>
      <x:c r="Q43" s="1"/>
      <x:c r="R43" s="1"/>
      <x:c r="S43" s="1"/>
      <x:c r="T43" s="1"/>
    </x:row>
    <x:row r="44" ht="20" customHeight="1">
      <x:c r="A44" s="8" t="n">
        <x:v>32</x:v>
      </x:c>
      <x:c r="B44" s="8" t="str">
        <x:f>INDEX('Inputs and calculations'!$O$11:$O$326,MATCH(A44,'Inputs and calculations'!$N$11:$N$326,0))</x:f>
        <x:v>5A</x:v>
      </x:c>
      <x:c r="C44" s="1" t="str">
        <x:f>INDEX('Inputs and calculations'!$A$11:$A$326,MATCH(A44,'Inputs and calculations'!$N$11:$N$326,0))</x:f>
        <x:v>Castle</x:v>
      </x:c>
      <x:c r="D44" s="9" t="n">
        <x:f>INDEX('Inputs and calculations'!$L$11:$L$326,MATCH(A44,'Inputs and calculations'!$N$11:$N$326,0))</x:f>
        <x:v>1416</x:v>
      </x:c>
      <x:c r="E44" s="10" t="n">
        <x:f>INDEX('Inputs and calculations'!$K$11:$K$326,MATCH(A44,'Inputs and calculations'!$N$11:$N$326,0))</x:f>
        <x:v>0.35</x:v>
      </x:c>
      <x:c r="F44" s="11" t="n">
        <x:f>INDEX('Inputs and calculations'!$M$11:$M$326,MATCH(A44,'Inputs and calculations'!$N$11:$N$326,0))</x:f>
        <x:v>1217.76</x:v>
      </x:c>
      <x:c r="G44" s="8" t="str">
        <x:f>INDEX('Inputs and calculations'!$F$11:$F$326,MATCH(A44,'Inputs and calculations'!$N$11:$N$326,0))</x:f>
        <x:v>5A</x:v>
      </x:c>
      <x:c r="H44" s="8" t="str">
        <x:f>INDEX('Inputs and calculations'!$G$11:$G$326,MATCH(A44,'Inputs and calculations'!$N$11:$N$326,0))</x:f>
        <x:v>No</x:v>
      </x:c>
      <x:c r="I44" s="8" t="str">
        <x:f>INDEX('Inputs and calculations'!$P$11:$P$326,MATCH(A44,'Inputs and calculations'!$N$11:$N$326,0))</x:f>
        <x:v>No</x:v>
      </x:c>
      <x:c r="J44" s="1" t="str">
        <x:f>INDEX('Inputs and calculations'!$Q$11:$Q$326,MATCH(A44,'Inputs and calculations'!$N$11:$N$326,0))</x:f>
        <x:v>Corporation FRL proxy</x:v>
      </x:c>
      <x:c r="K44" s="1"/>
      <x:c r="L44" s="1"/>
      <x:c r="M44" s="1"/>
      <x:c r="N44" s="1"/>
      <x:c r="O44" s="1"/>
      <x:c r="P44" s="1"/>
      <x:c r="Q44" s="1"/>
      <x:c r="R44" s="1"/>
      <x:c r="S44" s="1"/>
      <x:c r="T44" s="1"/>
    </x:row>
    <x:row r="45" ht="20" customHeight="1">
      <x:c r="A45" s="8" t="n">
        <x:v>33</x:v>
      </x:c>
      <x:c r="B45" s="8" t="str">
        <x:f>INDEX('Inputs and calculations'!$O$11:$O$326,MATCH(A45,'Inputs and calculations'!$N$11:$N$326,0))</x:f>
        <x:v>5A</x:v>
      </x:c>
      <x:c r="C45" s="1" t="str">
        <x:f>INDEX('Inputs and calculations'!$A$11:$A$326,MATCH(A45,'Inputs and calculations'!$N$11:$N$326,0))</x:f>
        <x:v>Portage</x:v>
      </x:c>
      <x:c r="D45" s="9" t="n">
        <x:f>INDEX('Inputs and calculations'!$L$11:$L$326,MATCH(A45,'Inputs and calculations'!$N$11:$N$326,0))</x:f>
        <x:v>1526</x:v>
      </x:c>
      <x:c r="E45" s="10" t="n">
        <x:f>INDEX('Inputs and calculations'!$K$11:$K$326,MATCH(A45,'Inputs and calculations'!$N$11:$N$326,0))</x:f>
        <x:v>0.5066209689982863</x:v>
      </x:c>
      <x:c r="F45" s="11" t="n">
        <x:f>INDEX('Inputs and calculations'!$M$11:$M$326,MATCH(A45,'Inputs and calculations'!$N$11:$N$326,0))</x:f>
        <x:v>1216.758560523446</x:v>
      </x:c>
      <x:c r="G45" s="8" t="str">
        <x:f>INDEX('Inputs and calculations'!$F$11:$F$326,MATCH(A45,'Inputs and calculations'!$N$11:$N$326,0))</x:f>
        <x:v>6A</x:v>
      </x:c>
      <x:c r="H45" s="8" t="str">
        <x:f>INDEX('Inputs and calculations'!$G$11:$G$326,MATCH(A45,'Inputs and calculations'!$N$11:$N$326,0))</x:f>
        <x:v>No</x:v>
      </x:c>
      <x:c r="I45" s="8" t="str">
        <x:f>INDEX('Inputs and calculations'!$P$11:$P$326,MATCH(A45,'Inputs and calculations'!$N$11:$N$326,0))</x:f>
        <x:v>No</x:v>
      </x:c>
      <x:c r="J45" s="1" t="str">
        <x:f>INDEX('Inputs and calculations'!$Q$11:$Q$326,MATCH(A45,'Inputs and calculations'!$N$11:$N$326,0))</x:f>
        <x:v>Corporation FRL proxy</x:v>
      </x:c>
      <x:c r="K45" s="1"/>
      <x:c r="L45" s="1"/>
      <x:c r="M45" s="1"/>
      <x:c r="N45" s="1"/>
      <x:c r="O45" s="1"/>
      <x:c r="P45" s="1"/>
      <x:c r="Q45" s="1"/>
      <x:c r="R45" s="1"/>
      <x:c r="S45" s="1"/>
      <x:c r="T45" s="1"/>
    </x:row>
    <x:row r="46" ht="20" customHeight="1">
      <x:c r="A46" s="8" t="n">
        <x:v>34</x:v>
      </x:c>
      <x:c r="B46" s="8" t="str">
        <x:f>INDEX('Inputs and calculations'!$O$11:$O$326,MATCH(A46,'Inputs and calculations'!$N$11:$N$326,0))</x:f>
        <x:v>5A</x:v>
      </x:c>
      <x:c r="C46" s="1" t="str">
        <x:f>INDEX('Inputs and calculations'!$A$11:$A$326,MATCH(A46,'Inputs and calculations'!$N$11:$N$326,0))</x:f>
        <x:v>Warsaw Community</x:v>
      </x:c>
      <x:c r="D46" s="9" t="n">
        <x:f>INDEX('Inputs and calculations'!$L$11:$L$326,MATCH(A46,'Inputs and calculations'!$N$11:$N$326,0))</x:f>
        <x:v>1507</x:v>
      </x:c>
      <x:c r="E46" s="10" t="n">
        <x:f>INDEX('Inputs and calculations'!$K$11:$K$326,MATCH(A46,'Inputs and calculations'!$N$11:$N$326,0))</x:f>
        <x:v>0.48157063336843686</x:v>
      </x:c>
      <x:c r="F46" s="11" t="n">
        <x:f>INDEX('Inputs and calculations'!$M$11:$M$326,MATCH(A46,'Inputs and calculations'!$N$11:$N$326,0))</x:f>
        <x:v>1216.7092222055062</x:v>
      </x:c>
      <x:c r="G46" s="8" t="str">
        <x:f>INDEX('Inputs and calculations'!$F$11:$F$326,MATCH(A46,'Inputs and calculations'!$N$11:$N$326,0))</x:f>
        <x:v>5A</x:v>
      </x:c>
      <x:c r="H46" s="8" t="str">
        <x:f>INDEX('Inputs and calculations'!$G$11:$G$326,MATCH(A46,'Inputs and calculations'!$N$11:$N$326,0))</x:f>
        <x:v>No</x:v>
      </x:c>
      <x:c r="I46" s="8" t="str">
        <x:f>INDEX('Inputs and calculations'!$P$11:$P$326,MATCH(A46,'Inputs and calculations'!$N$11:$N$326,0))</x:f>
        <x:v>No</x:v>
      </x:c>
      <x:c r="J46" s="1" t="str">
        <x:f>INDEX('Inputs and calculations'!$Q$11:$Q$326,MATCH(A46,'Inputs and calculations'!$N$11:$N$326,0))</x:f>
        <x:v>Corporation FRL proxy</x:v>
      </x:c>
      <x:c r="K46" s="1"/>
      <x:c r="L46" s="1"/>
      <x:c r="M46" s="1"/>
      <x:c r="N46" s="1"/>
      <x:c r="O46" s="1"/>
      <x:c r="P46" s="1"/>
      <x:c r="Q46" s="1"/>
      <x:c r="R46" s="1"/>
      <x:c r="S46" s="1"/>
      <x:c r="T46" s="1"/>
    </x:row>
    <x:row r="47" ht="20" customHeight="1">
      <x:c r="A47" s="8" t="n">
        <x:v>35</x:v>
      </x:c>
      <x:c r="B47" s="8" t="str">
        <x:f>INDEX('Inputs and calculations'!$O$11:$O$326,MATCH(A47,'Inputs and calculations'!$N$11:$N$326,0))</x:f>
        <x:v>5A</x:v>
      </x:c>
      <x:c r="C47" s="1" t="str">
        <x:f>INDEX('Inputs and calculations'!$A$11:$A$326,MATCH(A47,'Inputs and calculations'!$N$11:$N$326,0))</x:f>
        <x:v>Merrillville</x:v>
      </x:c>
      <x:c r="D47" s="9" t="n">
        <x:f>INDEX('Inputs and calculations'!$L$11:$L$326,MATCH(A47,'Inputs and calculations'!$N$11:$N$326,0))</x:f>
        <x:v>1531</x:v>
      </x:c>
      <x:c r="E47" s="10" t="n">
        <x:f>INDEX('Inputs and calculations'!$K$11:$K$326,MATCH(A47,'Inputs and calculations'!$N$11:$N$326,0))</x:f>
        <x:v>0.5458731241473397</x:v>
      </x:c>
      <x:c r="F47" s="11" t="n">
        <x:f>INDEX('Inputs and calculations'!$M$11:$M$326,MATCH(A47,'Inputs and calculations'!$N$11:$N$326,0))</x:f>
        <x:v>1196.7072987721692</x:v>
      </x:c>
      <x:c r="G47" s="8" t="str">
        <x:f>INDEX('Inputs and calculations'!$F$11:$F$326,MATCH(A47,'Inputs and calculations'!$N$11:$N$326,0))</x:f>
        <x:v>6A</x:v>
      </x:c>
      <x:c r="H47" s="8" t="str">
        <x:f>INDEX('Inputs and calculations'!$G$11:$G$326,MATCH(A47,'Inputs and calculations'!$N$11:$N$326,0))</x:f>
        <x:v>No</x:v>
      </x:c>
      <x:c r="I47" s="8" t="str">
        <x:f>INDEX('Inputs and calculations'!$P$11:$P$326,MATCH(A47,'Inputs and calculations'!$N$11:$N$326,0))</x:f>
        <x:v>No</x:v>
      </x:c>
      <x:c r="J47" s="1" t="str">
        <x:f>INDEX('Inputs and calculations'!$Q$11:$Q$326,MATCH(A47,'Inputs and calculations'!$N$11:$N$326,0))</x:f>
        <x:v>Corporation FRL proxy</x:v>
      </x:c>
      <x:c r="K47" s="1"/>
      <x:c r="L47" s="1"/>
      <x:c r="M47" s="1"/>
      <x:c r="N47" s="1"/>
      <x:c r="O47" s="1"/>
      <x:c r="P47" s="1"/>
      <x:c r="Q47" s="1"/>
      <x:c r="R47" s="1"/>
      <x:c r="S47" s="1"/>
      <x:c r="T47" s="1"/>
    </x:row>
    <x:row r="48" ht="20" customHeight="1">
      <x:c r="A48" s="8" t="n">
        <x:v>36</x:v>
      </x:c>
      <x:c r="B48" s="8" t="str">
        <x:f>INDEX('Inputs and calculations'!$O$11:$O$326,MATCH(A48,'Inputs and calculations'!$N$11:$N$326,0))</x:f>
        <x:v>5A</x:v>
      </x:c>
      <x:c r="C48" s="1" t="str">
        <x:f>INDEX('Inputs and calculations'!$A$11:$A$326,MATCH(A48,'Inputs and calculations'!$N$11:$N$326,0))</x:f>
        <x:v>Plainfield</x:v>
      </x:c>
      <x:c r="D48" s="9" t="n">
        <x:f>INDEX('Inputs and calculations'!$L$11:$L$326,MATCH(A48,'Inputs and calculations'!$N$11:$N$326,0))</x:f>
        <x:v>1379</x:v>
      </x:c>
      <x:c r="E48" s="10" t="n">
        <x:f>INDEX('Inputs and calculations'!$K$11:$K$326,MATCH(A48,'Inputs and calculations'!$N$11:$N$326,0))</x:f>
        <x:v>0.3748683748683749</x:v>
      </x:c>
      <x:c r="F48" s="11" t="n">
        <x:f>INDEX('Inputs and calculations'!$M$11:$M$326,MATCH(A48,'Inputs and calculations'!$N$11:$N$326,0))</x:f>
        <x:v>1172.2226044226045</x:v>
      </x:c>
      <x:c r="G48" s="8" t="str">
        <x:f>INDEX('Inputs and calculations'!$F$11:$F$326,MATCH(A48,'Inputs and calculations'!$N$11:$N$326,0))</x:f>
        <x:v>5A</x:v>
      </x:c>
      <x:c r="H48" s="8" t="str">
        <x:f>INDEX('Inputs and calculations'!$G$11:$G$326,MATCH(A48,'Inputs and calculations'!$N$11:$N$326,0))</x:f>
        <x:v>No</x:v>
      </x:c>
      <x:c r="I48" s="8" t="str">
        <x:f>INDEX('Inputs and calculations'!$P$11:$P$326,MATCH(A48,'Inputs and calculations'!$N$11:$N$326,0))</x:f>
        <x:v>No</x:v>
      </x:c>
      <x:c r="J48" s="1" t="str">
        <x:f>INDEX('Inputs and calculations'!$Q$11:$Q$326,MATCH(A48,'Inputs and calculations'!$N$11:$N$326,0))</x:f>
        <x:v>Corporation FRL proxy</x:v>
      </x:c>
      <x:c r="K48" s="1"/>
      <x:c r="L48" s="1"/>
      <x:c r="M48" s="1"/>
      <x:c r="N48" s="1"/>
      <x:c r="O48" s="1"/>
      <x:c r="P48" s="1"/>
      <x:c r="Q48" s="1"/>
      <x:c r="R48" s="1"/>
      <x:c r="S48" s="1"/>
      <x:c r="T48" s="1"/>
    </x:row>
    <x:row r="49" ht="20" customHeight="1">
      <x:c r="A49" s="8" t="n">
        <x:v>37</x:v>
      </x:c>
      <x:c r="B49" s="8" t="str">
        <x:f>INDEX('Inputs and calculations'!$O$11:$O$326,MATCH(A49,'Inputs and calculations'!$N$11:$N$326,0))</x:f>
        <x:v>5A</x:v>
      </x:c>
      <x:c r="C49" s="1" t="str">
        <x:f>INDEX('Inputs and calculations'!$A$11:$A$326,MATCH(A49,'Inputs and calculations'!$N$11:$N$326,0))</x:f>
        <x:v>Bloomington South</x:v>
      </x:c>
      <x:c r="D49" s="9" t="n">
        <x:f>INDEX('Inputs and calculations'!$L$11:$L$326,MATCH(A49,'Inputs and calculations'!$N$11:$N$326,0))</x:f>
        <x:v>1380</x:v>
      </x:c>
      <x:c r="E49" s="10" t="n">
        <x:f>INDEX('Inputs and calculations'!$K$11:$K$326,MATCH(A49,'Inputs and calculations'!$N$11:$N$326,0))</x:f>
        <x:v>0.3777604825372118</x:v>
      </x:c>
      <x:c r="F49" s="11" t="n">
        <x:f>INDEX('Inputs and calculations'!$M$11:$M$326,MATCH(A49,'Inputs and calculations'!$N$11:$N$326,0))</x:f>
        <x:v>1171.476213639459</x:v>
      </x:c>
      <x:c r="G49" s="8" t="str">
        <x:f>INDEX('Inputs and calculations'!$F$11:$F$326,MATCH(A49,'Inputs and calculations'!$N$11:$N$326,0))</x:f>
        <x:v>5A</x:v>
      </x:c>
      <x:c r="H49" s="8" t="str">
        <x:f>INDEX('Inputs and calculations'!$G$11:$G$326,MATCH(A49,'Inputs and calculations'!$N$11:$N$326,0))</x:f>
        <x:v>No</x:v>
      </x:c>
      <x:c r="I49" s="8" t="str">
        <x:f>INDEX('Inputs and calculations'!$P$11:$P$326,MATCH(A49,'Inputs and calculations'!$N$11:$N$326,0))</x:f>
        <x:v>No</x:v>
      </x:c>
      <x:c r="J49" s="1" t="str">
        <x:f>INDEX('Inputs and calculations'!$Q$11:$Q$326,MATCH(A49,'Inputs and calculations'!$N$11:$N$326,0))</x:f>
        <x:v>Corporation FRL proxy</x:v>
      </x:c>
      <x:c r="K49" s="1"/>
      <x:c r="L49" s="1"/>
      <x:c r="M49" s="1"/>
      <x:c r="N49" s="1"/>
      <x:c r="O49" s="1"/>
      <x:c r="P49" s="1"/>
      <x:c r="Q49" s="1"/>
      <x:c r="R49" s="1"/>
      <x:c r="S49" s="1"/>
      <x:c r="T49" s="1"/>
    </x:row>
    <x:row r="50" ht="20" customHeight="1">
      <x:c r="A50" s="8" t="n">
        <x:v>38</x:v>
      </x:c>
      <x:c r="B50" s="8" t="str">
        <x:f>INDEX('Inputs and calculations'!$O$11:$O$326,MATCH(A50,'Inputs and calculations'!$N$11:$N$326,0))</x:f>
        <x:v>5A</x:v>
      </x:c>
      <x:c r="C50" s="1" t="str">
        <x:f>INDEX('Inputs and calculations'!$A$11:$A$326,MATCH(A50,'Inputs and calculations'!$N$11:$N$326,0))</x:f>
        <x:v>Fort Wayne Northrop</x:v>
      </x:c>
      <x:c r="D50" s="9" t="n">
        <x:f>INDEX('Inputs and calculations'!$L$11:$L$326,MATCH(A50,'Inputs and calculations'!$N$11:$N$326,0))</x:f>
        <x:v>1525</x:v>
      </x:c>
      <x:c r="E50" s="10" t="n">
        <x:f>INDEX('Inputs and calculations'!$K$11:$K$326,MATCH(A50,'Inputs and calculations'!$N$11:$N$326,0))</x:f>
        <x:v>0.6170567375886525</x:v>
      </x:c>
      <x:c r="F50" s="11" t="n">
        <x:f>INDEX('Inputs and calculations'!$M$11:$M$326,MATCH(A50,'Inputs and calculations'!$N$11:$N$326,0))</x:f>
        <x:v>1148.595390070922</x:v>
      </x:c>
      <x:c r="G50" s="8" t="str">
        <x:f>INDEX('Inputs and calculations'!$F$11:$F$326,MATCH(A50,'Inputs and calculations'!$N$11:$N$326,0))</x:f>
        <x:v>6A</x:v>
      </x:c>
      <x:c r="H50" s="8" t="str">
        <x:f>INDEX('Inputs and calculations'!$G$11:$G$326,MATCH(A50,'Inputs and calculations'!$N$11:$N$326,0))</x:f>
        <x:v>No</x:v>
      </x:c>
      <x:c r="I50" s="8" t="str">
        <x:f>INDEX('Inputs and calculations'!$P$11:$P$326,MATCH(A50,'Inputs and calculations'!$N$11:$N$326,0))</x:f>
        <x:v>No</x:v>
      </x:c>
      <x:c r="J50" s="1" t="str">
        <x:f>INDEX('Inputs and calculations'!$Q$11:$Q$326,MATCH(A50,'Inputs and calculations'!$N$11:$N$326,0))</x:f>
        <x:v>Corporation FRL proxy</x:v>
      </x:c>
      <x:c r="K50" s="1"/>
      <x:c r="L50" s="1"/>
      <x:c r="M50" s="1"/>
      <x:c r="N50" s="1"/>
      <x:c r="O50" s="1"/>
      <x:c r="P50" s="1"/>
      <x:c r="Q50" s="1"/>
      <x:c r="R50" s="1"/>
      <x:c r="S50" s="1"/>
      <x:c r="T50" s="1"/>
    </x:row>
    <x:row r="51" ht="20" customHeight="1">
      <x:c r="A51" s="8" t="n">
        <x:v>39</x:v>
      </x:c>
      <x:c r="B51" s="8" t="str">
        <x:f>INDEX('Inputs and calculations'!$O$11:$O$326,MATCH(A51,'Inputs and calculations'!$N$11:$N$326,0))</x:f>
        <x:v>5A</x:v>
      </x:c>
      <x:c r="C51" s="1" t="str">
        <x:f>INDEX('Inputs and calculations'!$A$11:$A$326,MATCH(A51,'Inputs and calculations'!$N$11:$N$326,0))</x:f>
        <x:v>New Albany</x:v>
      </x:c>
      <x:c r="D51" s="9" t="n">
        <x:f>INDEX('Inputs and calculations'!$L$11:$L$326,MATCH(A51,'Inputs and calculations'!$N$11:$N$326,0))</x:f>
        <x:v>1346</x:v>
      </x:c>
      <x:c r="E51" s="10" t="n">
        <x:f>INDEX('Inputs and calculations'!$K$11:$K$326,MATCH(A51,'Inputs and calculations'!$N$11:$N$326,0))</x:f>
        <x:v>0.4285077553931182</x:v>
      </x:c>
      <x:c r="F51" s="11" t="n">
        <x:f>INDEX('Inputs and calculations'!$M$11:$M$326,MATCH(A51,'Inputs and calculations'!$N$11:$N$326,0))</x:f>
        <x:v>1115.2914244963451</x:v>
      </x:c>
      <x:c r="G51" s="8" t="str">
        <x:f>INDEX('Inputs and calculations'!$F$11:$F$326,MATCH(A51,'Inputs and calculations'!$N$11:$N$326,0))</x:f>
        <x:v>5A</x:v>
      </x:c>
      <x:c r="H51" s="8" t="str">
        <x:f>INDEX('Inputs and calculations'!$G$11:$G$326,MATCH(A51,'Inputs and calculations'!$N$11:$N$326,0))</x:f>
        <x:v>No</x:v>
      </x:c>
      <x:c r="I51" s="8" t="str">
        <x:f>INDEX('Inputs and calculations'!$P$11:$P$326,MATCH(A51,'Inputs and calculations'!$N$11:$N$326,0))</x:f>
        <x:v>No</x:v>
      </x:c>
      <x:c r="J51" s="1" t="str">
        <x:f>INDEX('Inputs and calculations'!$Q$11:$Q$326,MATCH(A51,'Inputs and calculations'!$N$11:$N$326,0))</x:f>
        <x:v>Corporation FRL proxy</x:v>
      </x:c>
      <x:c r="K51" s="1"/>
      <x:c r="L51" s="1"/>
      <x:c r="M51" s="1"/>
      <x:c r="N51" s="1"/>
      <x:c r="O51" s="1"/>
      <x:c r="P51" s="1"/>
      <x:c r="Q51" s="1"/>
      <x:c r="R51" s="1"/>
      <x:c r="S51" s="1"/>
      <x:c r="T51" s="1"/>
    </x:row>
    <x:row r="52" ht="20" customHeight="1">
      <x:c r="A52" s="8" t="n">
        <x:v>40</x:v>
      </x:c>
      <x:c r="B52" s="8" t="str">
        <x:f>INDEX('Inputs and calculations'!$O$11:$O$326,MATCH(A52,'Inputs and calculations'!$N$11:$N$326,0))</x:f>
        <x:v>5A</x:v>
      </x:c>
      <x:c r="C52" s="1" t="str">
        <x:f>INDEX('Inputs and calculations'!$A$11:$A$326,MATCH(A52,'Inputs and calculations'!$N$11:$N$326,0))</x:f>
        <x:v>Lafayette Jefferson</x:v>
      </x:c>
      <x:c r="D52" s="9" t="n">
        <x:f>INDEX('Inputs and calculations'!$L$11:$L$326,MATCH(A52,'Inputs and calculations'!$N$11:$N$326,0))</x:f>
        <x:v>1518</x:v>
      </x:c>
      <x:c r="E52" s="10" t="n">
        <x:f>INDEX('Inputs and calculations'!$K$11:$K$326,MATCH(A52,'Inputs and calculations'!$N$11:$N$326,0))</x:f>
        <x:v>0.6664317925591883</x:v>
      </x:c>
      <x:c r="F52" s="11" t="n">
        <x:f>INDEX('Inputs and calculations'!$M$11:$M$326,MATCH(A52,'Inputs and calculations'!$N$11:$N$326,0))</x:f>
        <x:v>1113.3426155580607</x:v>
      </x:c>
      <x:c r="G52" s="8" t="str">
        <x:f>INDEX('Inputs and calculations'!$F$11:$F$326,MATCH(A52,'Inputs and calculations'!$N$11:$N$326,0))</x:f>
        <x:v>5A</x:v>
      </x:c>
      <x:c r="H52" s="8" t="str">
        <x:f>INDEX('Inputs and calculations'!$G$11:$G$326,MATCH(A52,'Inputs and calculations'!$N$11:$N$326,0))</x:f>
        <x:v>No</x:v>
      </x:c>
      <x:c r="I52" s="8" t="str">
        <x:f>INDEX('Inputs and calculations'!$P$11:$P$326,MATCH(A52,'Inputs and calculations'!$N$11:$N$326,0))</x:f>
        <x:v>No</x:v>
      </x:c>
      <x:c r="J52" s="1" t="str">
        <x:f>INDEX('Inputs and calculations'!$Q$11:$Q$326,MATCH(A52,'Inputs and calculations'!$N$11:$N$326,0))</x:f>
        <x:v>Corporation FRL proxy</x:v>
      </x:c>
      <x:c r="K52" s="1"/>
      <x:c r="L52" s="1"/>
      <x:c r="M52" s="1"/>
      <x:c r="N52" s="1"/>
      <x:c r="O52" s="1"/>
      <x:c r="P52" s="1"/>
      <x:c r="Q52" s="1"/>
      <x:c r="R52" s="1"/>
      <x:c r="S52" s="1"/>
      <x:c r="T52" s="1"/>
    </x:row>
    <x:row r="53" ht="20" customHeight="1">
      <x:c r="A53" s="8" t="n">
        <x:v>41</x:v>
      </x:c>
      <x:c r="B53" s="8" t="str">
        <x:f>INDEX('Inputs and calculations'!$O$11:$O$326,MATCH(A53,'Inputs and calculations'!$N$11:$N$326,0))</x:f>
        <x:v>5A</x:v>
      </x:c>
      <x:c r="C53" s="1" t="str">
        <x:f>INDEX('Inputs and calculations'!$A$11:$A$326,MATCH(A53,'Inputs and calculations'!$N$11:$N$326,0))</x:f>
        <x:v>Floyd Central</x:v>
      </x:c>
      <x:c r="D53" s="9" t="n">
        <x:f>INDEX('Inputs and calculations'!$L$11:$L$326,MATCH(A53,'Inputs and calculations'!$N$11:$N$326,0))</x:f>
        <x:v>1301</x:v>
      </x:c>
      <x:c r="E53" s="10" t="n">
        <x:f>INDEX('Inputs and calculations'!$K$11:$K$326,MATCH(A53,'Inputs and calculations'!$N$11:$N$326,0))</x:f>
        <x:v>0.4285077553931182</x:v>
      </x:c>
      <x:c r="F53" s="11" t="n">
        <x:f>INDEX('Inputs and calculations'!$M$11:$M$326,MATCH(A53,'Inputs and calculations'!$N$11:$N$326,0))</x:f>
        <x:v>1078.0045640934213</x:v>
      </x:c>
      <x:c r="G53" s="8" t="str">
        <x:f>INDEX('Inputs and calculations'!$F$11:$F$326,MATCH(A53,'Inputs and calculations'!$N$11:$N$326,0))</x:f>
        <x:v>5A</x:v>
      </x:c>
      <x:c r="H53" s="8" t="str">
        <x:f>INDEX('Inputs and calculations'!$G$11:$G$326,MATCH(A53,'Inputs and calculations'!$N$11:$N$326,0))</x:f>
        <x:v>No</x:v>
      </x:c>
      <x:c r="I53" s="8" t="str">
        <x:f>INDEX('Inputs and calculations'!$P$11:$P$326,MATCH(A53,'Inputs and calculations'!$N$11:$N$326,0))</x:f>
        <x:v>No</x:v>
      </x:c>
      <x:c r="J53" s="1" t="str">
        <x:f>INDEX('Inputs and calculations'!$Q$11:$Q$326,MATCH(A53,'Inputs and calculations'!$N$11:$N$326,0))</x:f>
        <x:v>Corporation FRL proxy</x:v>
      </x:c>
      <x:c r="K53" s="1"/>
      <x:c r="L53" s="1"/>
      <x:c r="M53" s="1"/>
      <x:c r="N53" s="1"/>
      <x:c r="O53" s="1"/>
      <x:c r="P53" s="1"/>
      <x:c r="Q53" s="1"/>
      <x:c r="R53" s="1"/>
      <x:c r="S53" s="1"/>
      <x:c r="T53" s="1"/>
    </x:row>
    <x:row r="54" ht="20" customHeight="1">
      <x:c r="A54" s="8" t="n">
        <x:v>42</x:v>
      </x:c>
      <x:c r="B54" s="8" t="str">
        <x:f>INDEX('Inputs and calculations'!$O$11:$O$326,MATCH(A54,'Inputs and calculations'!$N$11:$N$326,0))</x:f>
        <x:v>5A</x:v>
      </x:c>
      <x:c r="C54" s="1" t="str">
        <x:f>INDEX('Inputs and calculations'!$A$11:$A$326,MATCH(A54,'Inputs and calculations'!$N$11:$N$326,0))</x:f>
        <x:v>Indianapolis Arsenal Technical</x:v>
      </x:c>
      <x:c r="D54" s="9" t="n">
        <x:f>INDEX('Inputs and calculations'!$L$11:$L$326,MATCH(A54,'Inputs and calculations'!$N$11:$N$326,0))</x:f>
        <x:v>1474</x:v>
      </x:c>
      <x:c r="E54" s="10" t="n">
        <x:f>INDEX('Inputs and calculations'!$K$11:$K$326,MATCH(A54,'Inputs and calculations'!$N$11:$N$326,0))</x:f>
        <x:v>0.6768989582279761</x:v>
      </x:c>
      <x:c r="F54" s="11" t="n">
        <x:f>INDEX('Inputs and calculations'!$M$11:$M$326,MATCH(A54,'Inputs and calculations'!$N$11:$N$326,0))</x:f>
        <x:v>1074.9003742287853</x:v>
      </x:c>
      <x:c r="G54" s="8" t="str">
        <x:f>INDEX('Inputs and calculations'!$F$11:$F$326,MATCH(A54,'Inputs and calculations'!$N$11:$N$326,0))</x:f>
        <x:v>5A</x:v>
      </x:c>
      <x:c r="H54" s="8" t="str">
        <x:f>INDEX('Inputs and calculations'!$G$11:$G$326,MATCH(A54,'Inputs and calculations'!$N$11:$N$326,0))</x:f>
        <x:v>No</x:v>
      </x:c>
      <x:c r="I54" s="8" t="str">
        <x:f>INDEX('Inputs and calculations'!$P$11:$P$326,MATCH(A54,'Inputs and calculations'!$N$11:$N$326,0))</x:f>
        <x:v>No</x:v>
      </x:c>
      <x:c r="J54" s="1" t="str">
        <x:f>INDEX('Inputs and calculations'!$Q$11:$Q$326,MATCH(A54,'Inputs and calculations'!$N$11:$N$326,0))</x:f>
        <x:v>Corporation FRL proxy</x:v>
      </x:c>
      <x:c r="K54" s="1"/>
      <x:c r="L54" s="1"/>
      <x:c r="M54" s="1"/>
      <x:c r="N54" s="1"/>
      <x:c r="O54" s="1"/>
      <x:c r="P54" s="1"/>
      <x:c r="Q54" s="1"/>
      <x:c r="R54" s="1"/>
      <x:c r="S54" s="1"/>
      <x:c r="T54" s="1"/>
    </x:row>
    <x:row r="55" ht="20" customHeight="1">
      <x:c r="A55" s="8" t="n">
        <x:v>43</x:v>
      </x:c>
      <x:c r="B55" s="8" t="str">
        <x:f>INDEX('Inputs and calculations'!$O$11:$O$326,MATCH(A55,'Inputs and calculations'!$N$11:$N$326,0))</x:f>
        <x:v>5A</x:v>
      </x:c>
      <x:c r="C55" s="1" t="str">
        <x:f>INDEX('Inputs and calculations'!$A$11:$A$326,MATCH(A55,'Inputs and calculations'!$N$11:$N$326,0))</x:f>
        <x:v>Decatur Central</x:v>
      </x:c>
      <x:c r="D55" s="9" t="n">
        <x:f>INDEX('Inputs and calculations'!$L$11:$L$326,MATCH(A55,'Inputs and calculations'!$N$11:$N$326,0))</x:f>
        <x:v>1429</x:v>
      </x:c>
      <x:c r="E55" s="10" t="n">
        <x:f>INDEX('Inputs and calculations'!$K$11:$K$326,MATCH(A55,'Inputs and calculations'!$N$11:$N$326,0))</x:f>
        <x:v>0.6481623865908043</x:v>
      </x:c>
      <x:c r="F55" s="11" t="n">
        <x:f>INDEX('Inputs and calculations'!$M$11:$M$326,MATCH(A55,'Inputs and calculations'!$N$11:$N$326,0))</x:f>
        <x:v>1058.5103798246962</x:v>
      </x:c>
      <x:c r="G55" s="8" t="str">
        <x:f>INDEX('Inputs and calculations'!$F$11:$F$326,MATCH(A55,'Inputs and calculations'!$N$11:$N$326,0))</x:f>
        <x:v>6A</x:v>
      </x:c>
      <x:c r="H55" s="8" t="str">
        <x:f>INDEX('Inputs and calculations'!$G$11:$G$326,MATCH(A55,'Inputs and calculations'!$N$11:$N$326,0))</x:f>
        <x:v>Yes</x:v>
      </x:c>
      <x:c r="I55" s="8" t="str">
        <x:f>INDEX('Inputs and calculations'!$P$11:$P$326,MATCH(A55,'Inputs and calculations'!$N$11:$N$326,0))</x:f>
        <x:v>Yes</x:v>
      </x:c>
      <x:c r="J55" s="1" t="str">
        <x:f>INDEX('Inputs and calculations'!$Q$11:$Q$326,MATCH(A55,'Inputs and calculations'!$N$11:$N$326,0))</x:f>
        <x:v>Corporation FRL proxy</x:v>
      </x:c>
      <x:c r="K55" s="1"/>
      <x:c r="L55" s="1"/>
      <x:c r="M55" s="1"/>
      <x:c r="N55" s="1"/>
      <x:c r="O55" s="1"/>
      <x:c r="P55" s="1"/>
      <x:c r="Q55" s="1"/>
      <x:c r="R55" s="1"/>
      <x:c r="S55" s="1"/>
      <x:c r="T55" s="1"/>
    </x:row>
    <x:row r="56" ht="20" customHeight="1">
      <x:c r="A56" s="8" t="n">
        <x:v>44</x:v>
      </x:c>
      <x:c r="B56" s="8" t="str">
        <x:f>INDEX('Inputs and calculations'!$O$11:$O$326,MATCH(A56,'Inputs and calculations'!$N$11:$N$326,0))</x:f>
        <x:v>5A</x:v>
      </x:c>
      <x:c r="C56" s="1" t="str">
        <x:f>INDEX('Inputs and calculations'!$A$11:$A$326,MATCH(A56,'Inputs and calculations'!$N$11:$N$326,0))</x:f>
        <x:v>Fort Wayne Snider</x:v>
      </x:c>
      <x:c r="D56" s="9" t="n">
        <x:f>INDEX('Inputs and calculations'!$L$11:$L$326,MATCH(A56,'Inputs and calculations'!$N$11:$N$326,0))</x:f>
        <x:v>1398</x:v>
      </x:c>
      <x:c r="E56" s="10" t="n">
        <x:f>INDEX('Inputs and calculations'!$K$11:$K$326,MATCH(A56,'Inputs and calculations'!$N$11:$N$326,0))</x:f>
        <x:v>0.6170567375886525</x:v>
      </x:c>
      <x:c r="F56" s="11" t="n">
        <x:f>INDEX('Inputs and calculations'!$M$11:$M$326,MATCH(A56,'Inputs and calculations'!$N$11:$N$326,0))</x:f>
        <x:v>1052.9418723404253</x:v>
      </x:c>
      <x:c r="G56" s="8" t="str">
        <x:f>INDEX('Inputs and calculations'!$F$11:$F$326,MATCH(A56,'Inputs and calculations'!$N$11:$N$326,0))</x:f>
        <x:v>5A</x:v>
      </x:c>
      <x:c r="H56" s="8" t="str">
        <x:f>INDEX('Inputs and calculations'!$G$11:$G$326,MATCH(A56,'Inputs and calculations'!$N$11:$N$326,0))</x:f>
        <x:v>No</x:v>
      </x:c>
      <x:c r="I56" s="8" t="str">
        <x:f>INDEX('Inputs and calculations'!$P$11:$P$326,MATCH(A56,'Inputs and calculations'!$N$11:$N$326,0))</x:f>
        <x:v>No</x:v>
      </x:c>
      <x:c r="J56" s="1" t="str">
        <x:f>INDEX('Inputs and calculations'!$Q$11:$Q$326,MATCH(A56,'Inputs and calculations'!$N$11:$N$326,0))</x:f>
        <x:v>Corporation FRL proxy</x:v>
      </x:c>
      <x:c r="K56" s="1"/>
      <x:c r="L56" s="1"/>
      <x:c r="M56" s="1"/>
      <x:c r="N56" s="1"/>
      <x:c r="O56" s="1"/>
      <x:c r="P56" s="1"/>
      <x:c r="Q56" s="1"/>
      <x:c r="R56" s="1"/>
      <x:c r="S56" s="1"/>
      <x:c r="T56" s="1"/>
    </x:row>
    <x:row r="57" ht="20" customHeight="1">
      <x:c r="A57" s="8" t="n">
        <x:v>45</x:v>
      </x:c>
      <x:c r="B57" s="8" t="str">
        <x:f>INDEX('Inputs and calculations'!$O$11:$O$326,MATCH(A57,'Inputs and calculations'!$N$11:$N$326,0))</x:f>
        <x:v>5A</x:v>
      </x:c>
      <x:c r="C57" s="1" t="str">
        <x:f>INDEX('Inputs and calculations'!$A$11:$A$326,MATCH(A57,'Inputs and calculations'!$N$11:$N$326,0))</x:f>
        <x:v>South Bend Adams</x:v>
      </x:c>
      <x:c r="D57" s="9" t="n">
        <x:f>INDEX('Inputs and calculations'!$L$11:$L$326,MATCH(A57,'Inputs and calculations'!$N$11:$N$326,0))</x:f>
        <x:v>1396</x:v>
      </x:c>
      <x:c r="E57" s="10" t="n">
        <x:f>INDEX('Inputs and calculations'!$K$11:$K$326,MATCH(A57,'Inputs and calculations'!$N$11:$N$326,0))</x:f>
        <x:v>0.6204186444634658</x:v>
      </x:c>
      <x:c r="F57" s="11" t="n">
        <x:f>INDEX('Inputs and calculations'!$M$11:$M$326,MATCH(A57,'Inputs and calculations'!$N$11:$N$326,0))</x:f>
        <x:v>1049.5582289316008</x:v>
      </x:c>
      <x:c r="G57" s="8" t="str">
        <x:f>INDEX('Inputs and calculations'!$F$11:$F$326,MATCH(A57,'Inputs and calculations'!$N$11:$N$326,0))</x:f>
        <x:v>5A</x:v>
      </x:c>
      <x:c r="H57" s="8" t="str">
        <x:f>INDEX('Inputs and calculations'!$G$11:$G$326,MATCH(A57,'Inputs and calculations'!$N$11:$N$326,0))</x:f>
        <x:v>No</x:v>
      </x:c>
      <x:c r="I57" s="8" t="str">
        <x:f>INDEX('Inputs and calculations'!$P$11:$P$326,MATCH(A57,'Inputs and calculations'!$N$11:$N$326,0))</x:f>
        <x:v>No</x:v>
      </x:c>
      <x:c r="J57" s="1" t="str">
        <x:f>INDEX('Inputs and calculations'!$Q$11:$Q$326,MATCH(A57,'Inputs and calculations'!$N$11:$N$326,0))</x:f>
        <x:v>Corporation FRL proxy</x:v>
      </x:c>
      <x:c r="K57" s="1"/>
      <x:c r="L57" s="1"/>
      <x:c r="M57" s="1"/>
      <x:c r="N57" s="1"/>
      <x:c r="O57" s="1"/>
      <x:c r="P57" s="1"/>
      <x:c r="Q57" s="1"/>
      <x:c r="R57" s="1"/>
      <x:c r="S57" s="1"/>
      <x:c r="T57" s="1"/>
    </x:row>
    <x:row r="58" ht="20" customHeight="1">
      <x:c r="A58" s="8" t="n">
        <x:v>46</x:v>
      </x:c>
      <x:c r="B58" s="8" t="str">
        <x:f>INDEX('Inputs and calculations'!$O$11:$O$326,MATCH(A58,'Inputs and calculations'!$N$11:$N$326,0))</x:f>
        <x:v>5A</x:v>
      </x:c>
      <x:c r="C58" s="1" t="str">
        <x:f>INDEX('Inputs and calculations'!$A$11:$A$326,MATCH(A58,'Inputs and calculations'!$N$11:$N$326,0))</x:f>
        <x:v>Mt. Vernon (Fortville)</x:v>
      </x:c>
      <x:c r="D58" s="9" t="n">
        <x:f>INDEX('Inputs and calculations'!$L$11:$L$326,MATCH(A58,'Inputs and calculations'!$N$11:$N$326,0))</x:f>
        <x:v>1188</x:v>
      </x:c>
      <x:c r="E58" s="10" t="n">
        <x:f>INDEX('Inputs and calculations'!$K$11:$K$326,MATCH(A58,'Inputs and calculations'!$N$11:$N$326,0))</x:f>
        <x:v>0.29575259346251714</x:v>
      </x:c>
      <x:c r="F58" s="11" t="n">
        <x:f>INDEX('Inputs and calculations'!$M$11:$M$326,MATCH(A58,'Inputs and calculations'!$N$11:$N$326,0))</x:f>
        <x:v>1047.4583675866118</x:v>
      </x:c>
      <x:c r="G58" s="8" t="str">
        <x:f>INDEX('Inputs and calculations'!$F$11:$F$326,MATCH(A58,'Inputs and calculations'!$N$11:$N$326,0))</x:f>
        <x:v>5A</x:v>
      </x:c>
      <x:c r="H58" s="8" t="str">
        <x:f>INDEX('Inputs and calculations'!$G$11:$G$326,MATCH(A58,'Inputs and calculations'!$N$11:$N$326,0))</x:f>
        <x:v>No</x:v>
      </x:c>
      <x:c r="I58" s="8" t="str">
        <x:f>INDEX('Inputs and calculations'!$P$11:$P$326,MATCH(A58,'Inputs and calculations'!$N$11:$N$326,0))</x:f>
        <x:v>No</x:v>
      </x:c>
      <x:c r="J58" s="1" t="str">
        <x:f>INDEX('Inputs and calculations'!$Q$11:$Q$326,MATCH(A58,'Inputs and calculations'!$N$11:$N$326,0))</x:f>
        <x:v>Corporation FRL proxy</x:v>
      </x:c>
      <x:c r="K58" s="1"/>
      <x:c r="L58" s="1"/>
      <x:c r="M58" s="1"/>
      <x:c r="N58" s="1"/>
      <x:c r="O58" s="1"/>
      <x:c r="P58" s="1"/>
      <x:c r="Q58" s="1"/>
      <x:c r="R58" s="1"/>
      <x:c r="S58" s="1"/>
      <x:c r="T58" s="1"/>
    </x:row>
    <x:row r="59" ht="20" customHeight="1">
      <x:c r="A59" s="8" t="n">
        <x:v>47</x:v>
      </x:c>
      <x:c r="B59" s="8" t="str">
        <x:f>INDEX('Inputs and calculations'!$O$11:$O$326,MATCH(A59,'Inputs and calculations'!$N$11:$N$326,0))</x:f>
        <x:v>5A</x:v>
      </x:c>
      <x:c r="C59" s="1" t="str">
        <x:f>INDEX('Inputs and calculations'!$A$11:$A$326,MATCH(A59,'Inputs and calculations'!$N$11:$N$326,0))</x:f>
        <x:v>LaPorte</x:v>
      </x:c>
      <x:c r="D59" s="9" t="n">
        <x:f>INDEX('Inputs and calculations'!$L$11:$L$326,MATCH(A59,'Inputs and calculations'!$N$11:$N$326,0))</x:f>
        <x:v>1263</x:v>
      </x:c>
      <x:c r="E59" s="10" t="n">
        <x:f>INDEX('Inputs and calculations'!$K$11:$K$326,MATCH(A59,'Inputs and calculations'!$N$11:$N$326,0))</x:f>
        <x:v>0.4640490390987409</x:v>
      </x:c>
      <x:c r="F59" s="11" t="n">
        <x:f>INDEX('Inputs and calculations'!$M$11:$M$326,MATCH(A59,'Inputs and calculations'!$N$11:$N$326,0))</x:f>
        <x:v>1028.5624254473162</x:v>
      </x:c>
      <x:c r="G59" s="8" t="str">
        <x:f>INDEX('Inputs and calculations'!$F$11:$F$326,MATCH(A59,'Inputs and calculations'!$N$11:$N$326,0))</x:f>
        <x:v>5A</x:v>
      </x:c>
      <x:c r="H59" s="8" t="str">
        <x:f>INDEX('Inputs and calculations'!$G$11:$G$326,MATCH(A59,'Inputs and calculations'!$N$11:$N$326,0))</x:f>
        <x:v>No</x:v>
      </x:c>
      <x:c r="I59" s="8" t="str">
        <x:f>INDEX('Inputs and calculations'!$P$11:$P$326,MATCH(A59,'Inputs and calculations'!$N$11:$N$326,0))</x:f>
        <x:v>No</x:v>
      </x:c>
      <x:c r="J59" s="1" t="str">
        <x:f>INDEX('Inputs and calculations'!$Q$11:$Q$326,MATCH(A59,'Inputs and calculations'!$N$11:$N$326,0))</x:f>
        <x:v>Corporation FRL proxy</x:v>
      </x:c>
      <x:c r="K59" s="1"/>
      <x:c r="L59" s="1"/>
      <x:c r="M59" s="1"/>
      <x:c r="N59" s="1"/>
      <x:c r="O59" s="1"/>
      <x:c r="P59" s="1"/>
      <x:c r="Q59" s="1"/>
      <x:c r="R59" s="1"/>
      <x:c r="S59" s="1"/>
      <x:c r="T59" s="1"/>
    </x:row>
    <x:row r="60" ht="20" customHeight="1">
      <x:c r="A60" s="8" t="n">
        <x:v>48</x:v>
      </x:c>
      <x:c r="B60" s="8" t="str">
        <x:f>INDEX('Inputs and calculations'!$O$11:$O$326,MATCH(A60,'Inputs and calculations'!$N$11:$N$326,0))</x:f>
        <x:v>5A</x:v>
      </x:c>
      <x:c r="C60" s="1" t="str">
        <x:f>INDEX('Inputs and calculations'!$A$11:$A$326,MATCH(A60,'Inputs and calculations'!$N$11:$N$326,0))</x:f>
        <x:v>Evansville North</x:v>
      </x:c>
      <x:c r="D60" s="9" t="n">
        <x:f>INDEX('Inputs and calculations'!$L$11:$L$326,MATCH(A60,'Inputs and calculations'!$N$11:$N$326,0))</x:f>
        <x:v>1296</x:v>
      </x:c>
      <x:c r="E60" s="10" t="n">
        <x:f>INDEX('Inputs and calculations'!$K$11:$K$326,MATCH(A60,'Inputs and calculations'!$N$11:$N$326,0))</x:f>
        <x:v>0.5441331165726307</x:v>
      </x:c>
      <x:c r="F60" s="11" t="n">
        <x:f>INDEX('Inputs and calculations'!$M$11:$M$326,MATCH(A60,'Inputs and calculations'!$N$11:$N$326,0))</x:f>
        <x:v>1013.9213923687482</x:v>
      </x:c>
      <x:c r="G60" s="8" t="str">
        <x:f>INDEX('Inputs and calculations'!$F$11:$F$326,MATCH(A60,'Inputs and calculations'!$N$11:$N$326,0))</x:f>
        <x:v>5A</x:v>
      </x:c>
      <x:c r="H60" s="8" t="str">
        <x:f>INDEX('Inputs and calculations'!$G$11:$G$326,MATCH(A60,'Inputs and calculations'!$N$11:$N$326,0))</x:f>
        <x:v>No</x:v>
      </x:c>
      <x:c r="I60" s="8" t="str">
        <x:f>INDEX('Inputs and calculations'!$P$11:$P$326,MATCH(A60,'Inputs and calculations'!$N$11:$N$326,0))</x:f>
        <x:v>No</x:v>
      </x:c>
      <x:c r="J60" s="1" t="str">
        <x:f>INDEX('Inputs and calculations'!$Q$11:$Q$326,MATCH(A60,'Inputs and calculations'!$N$11:$N$326,0))</x:f>
        <x:v>Corporation FRL proxy</x:v>
      </x:c>
      <x:c r="K60" s="1"/>
      <x:c r="L60" s="1"/>
      <x:c r="M60" s="1"/>
      <x:c r="N60" s="1"/>
      <x:c r="O60" s="1"/>
      <x:c r="P60" s="1"/>
      <x:c r="Q60" s="1"/>
      <x:c r="R60" s="1"/>
      <x:c r="S60" s="1"/>
      <x:c r="T60" s="1"/>
    </x:row>
    <x:row r="61" ht="20" customHeight="1">
      <x:c r="A61" s="8" t="n">
        <x:v>49</x:v>
      </x:c>
      <x:c r="B61" s="8" t="str">
        <x:f>INDEX('Inputs and calculations'!$O$11:$O$326,MATCH(A61,'Inputs and calculations'!$N$11:$N$326,0))</x:f>
        <x:v>5A</x:v>
      </x:c>
      <x:c r="C61" s="1" t="str">
        <x:f>INDEX('Inputs and calculations'!$A$11:$A$326,MATCH(A61,'Inputs and calculations'!$N$11:$N$326,0))</x:f>
        <x:v>Munster</x:v>
      </x:c>
      <x:c r="D61" s="9" t="n">
        <x:f>INDEX('Inputs and calculations'!$L$11:$L$326,MATCH(A61,'Inputs and calculations'!$N$11:$N$326,0))</x:f>
        <x:v>1090</x:v>
      </x:c>
      <x:c r="E61" s="10" t="n">
        <x:f>INDEX('Inputs and calculations'!$K$11:$K$326,MATCH(A61,'Inputs and calculations'!$N$11:$N$326,0))</x:f>
        <x:v>0.2215158924205379</x:v>
      </x:c>
      <x:c r="F61" s="11" t="n">
        <x:f>INDEX('Inputs and calculations'!$M$11:$M$326,MATCH(A61,'Inputs and calculations'!$N$11:$N$326,0))</x:f>
        <x:v>993.4190709046454</x:v>
      </x:c>
      <x:c r="G61" s="8" t="str">
        <x:f>INDEX('Inputs and calculations'!$F$11:$F$326,MATCH(A61,'Inputs and calculations'!$N$11:$N$326,0))</x:f>
        <x:v>5A</x:v>
      </x:c>
      <x:c r="H61" s="8" t="str">
        <x:f>INDEX('Inputs and calculations'!$G$11:$G$326,MATCH(A61,'Inputs and calculations'!$N$11:$N$326,0))</x:f>
        <x:v>No</x:v>
      </x:c>
      <x:c r="I61" s="8" t="str">
        <x:f>INDEX('Inputs and calculations'!$P$11:$P$326,MATCH(A61,'Inputs and calculations'!$N$11:$N$326,0))</x:f>
        <x:v>No</x:v>
      </x:c>
      <x:c r="J61" s="1" t="str">
        <x:f>INDEX('Inputs and calculations'!$Q$11:$Q$326,MATCH(A61,'Inputs and calculations'!$N$11:$N$326,0))</x:f>
        <x:v>Corporation FRL proxy</x:v>
      </x:c>
      <x:c r="K61" s="1"/>
      <x:c r="L61" s="1"/>
      <x:c r="M61" s="1"/>
      <x:c r="N61" s="1"/>
      <x:c r="O61" s="1"/>
      <x:c r="P61" s="1"/>
      <x:c r="Q61" s="1"/>
      <x:c r="R61" s="1"/>
      <x:c r="S61" s="1"/>
      <x:c r="T61" s="1"/>
    </x:row>
    <x:row r="62" ht="20" customHeight="1">
      <x:c r="A62" s="8" t="n">
        <x:v>50</x:v>
      </x:c>
      <x:c r="B62" s="8" t="str">
        <x:f>INDEX('Inputs and calculations'!$O$11:$O$326,MATCH(A62,'Inputs and calculations'!$N$11:$N$326,0))</x:f>
        <x:v>5A</x:v>
      </x:c>
      <x:c r="C62" s="1" t="str">
        <x:f>INDEX('Inputs and calculations'!$A$11:$A$326,MATCH(A62,'Inputs and calculations'!$N$11:$N$326,0))</x:f>
        <x:v>Goshen</x:v>
      </x:c>
      <x:c r="D62" s="9" t="n">
        <x:f>INDEX('Inputs and calculations'!$L$11:$L$326,MATCH(A62,'Inputs and calculations'!$N$11:$N$326,0))</x:f>
        <x:v>1316</x:v>
      </x:c>
      <x:c r="E62" s="10" t="n">
        <x:f>INDEX('Inputs and calculations'!$K$11:$K$326,MATCH(A62,'Inputs and calculations'!$N$11:$N$326,0))</x:f>
        <x:v>0.6483022636484687</x:v>
      </x:c>
      <x:c r="F62" s="11" t="n">
        <x:f>INDEX('Inputs and calculations'!$M$11:$M$326,MATCH(A62,'Inputs and calculations'!$N$11:$N$326,0))</x:f>
        <x:v>974.7336884154461</x:v>
      </x:c>
      <x:c r="G62" s="8" t="str">
        <x:f>INDEX('Inputs and calculations'!$F$11:$F$326,MATCH(A62,'Inputs and calculations'!$N$11:$N$326,0))</x:f>
        <x:v>5A</x:v>
      </x:c>
      <x:c r="H62" s="8" t="str">
        <x:f>INDEX('Inputs and calculations'!$G$11:$G$326,MATCH(A62,'Inputs and calculations'!$N$11:$N$326,0))</x:f>
        <x:v>No</x:v>
      </x:c>
      <x:c r="I62" s="8" t="str">
        <x:f>INDEX('Inputs and calculations'!$P$11:$P$326,MATCH(A62,'Inputs and calculations'!$N$11:$N$326,0))</x:f>
        <x:v>No</x:v>
      </x:c>
      <x:c r="J62" s="1" t="str">
        <x:f>INDEX('Inputs and calculations'!$Q$11:$Q$326,MATCH(A62,'Inputs and calculations'!$N$11:$N$326,0))</x:f>
        <x:v>Corporation FRL proxy</x:v>
      </x:c>
      <x:c r="K62" s="1"/>
      <x:c r="L62" s="1"/>
      <x:c r="M62" s="1"/>
      <x:c r="N62" s="1"/>
      <x:c r="O62" s="1"/>
      <x:c r="P62" s="1"/>
      <x:c r="Q62" s="1"/>
      <x:c r="R62" s="1"/>
      <x:c r="S62" s="1"/>
      <x:c r="T62" s="1"/>
    </x:row>
    <x:row r="63" ht="20" customHeight="1">
      <x:c r="A63" s="8" t="n">
        <x:v>51</x:v>
      </x:c>
      <x:c r="B63" s="8" t="str">
        <x:f>INDEX('Inputs and calculations'!$O$11:$O$326,MATCH(A63,'Inputs and calculations'!$N$11:$N$326,0))</x:f>
        <x:v>5A</x:v>
      </x:c>
      <x:c r="C63" s="1" t="str">
        <x:f>INDEX('Inputs and calculations'!$A$11:$A$326,MATCH(A63,'Inputs and calculations'!$N$11:$N$326,0))</x:f>
        <x:v>Bloomington North</x:v>
      </x:c>
      <x:c r="D63" s="9" t="n">
        <x:f>INDEX('Inputs and calculations'!$L$11:$L$326,MATCH(A63,'Inputs and calculations'!$N$11:$N$326,0))</x:f>
        <x:v>1146</x:v>
      </x:c>
      <x:c r="E63" s="10" t="n">
        <x:f>INDEX('Inputs and calculations'!$K$11:$K$326,MATCH(A63,'Inputs and calculations'!$N$11:$N$326,0))</x:f>
        <x:v>0.3777604825372118</x:v>
      </x:c>
      <x:c r="F63" s="11" t="n">
        <x:f>INDEX('Inputs and calculations'!$M$11:$M$326,MATCH(A63,'Inputs and calculations'!$N$11:$N$326,0))</x:f>
        <x:v>972.8345948049421</x:v>
      </x:c>
      <x:c r="G63" s="8" t="str">
        <x:f>INDEX('Inputs and calculations'!$F$11:$F$326,MATCH(A63,'Inputs and calculations'!$N$11:$N$326,0))</x:f>
        <x:v>5A</x:v>
      </x:c>
      <x:c r="H63" s="8" t="str">
        <x:f>INDEX('Inputs and calculations'!$G$11:$G$326,MATCH(A63,'Inputs and calculations'!$N$11:$N$326,0))</x:f>
        <x:v>No</x:v>
      </x:c>
      <x:c r="I63" s="8" t="str">
        <x:f>INDEX('Inputs and calculations'!$P$11:$P$326,MATCH(A63,'Inputs and calculations'!$N$11:$N$326,0))</x:f>
        <x:v>No</x:v>
      </x:c>
      <x:c r="J63" s="1" t="str">
        <x:f>INDEX('Inputs and calculations'!$Q$11:$Q$326,MATCH(A63,'Inputs and calculations'!$N$11:$N$326,0))</x:f>
        <x:v>Corporation FRL proxy</x:v>
      </x:c>
      <x:c r="K63" s="1"/>
      <x:c r="L63" s="1"/>
      <x:c r="M63" s="1"/>
      <x:c r="N63" s="1"/>
      <x:c r="O63" s="1"/>
      <x:c r="P63" s="1"/>
      <x:c r="Q63" s="1"/>
      <x:c r="R63" s="1"/>
      <x:c r="S63" s="1"/>
      <x:c r="T63" s="1"/>
    </x:row>
    <x:row r="64" ht="20" customHeight="1">
      <x:c r="A64" s="8" t="n">
        <x:v>52</x:v>
      </x:c>
      <x:c r="B64" s="8" t="str">
        <x:f>INDEX('Inputs and calculations'!$O$11:$O$326,MATCH(A64,'Inputs and calculations'!$N$11:$N$326,0))</x:f>
        <x:v>5A</x:v>
      </x:c>
      <x:c r="C64" s="1" t="str">
        <x:f>INDEX('Inputs and calculations'!$A$11:$A$326,MATCH(A64,'Inputs and calculations'!$N$11:$N$326,0))</x:f>
        <x:v>Anderson</x:v>
      </x:c>
      <x:c r="D64" s="9" t="n">
        <x:f>INDEX('Inputs and calculations'!$L$11:$L$326,MATCH(A64,'Inputs and calculations'!$N$11:$N$326,0))</x:f>
        <x:v>1273</x:v>
      </x:c>
      <x:c r="E64" s="10" t="n">
        <x:f>INDEX('Inputs and calculations'!$K$11:$K$326,MATCH(A64,'Inputs and calculations'!$N$11:$N$326,0))</x:f>
        <x:v>0.5984748010610079</x:v>
      </x:c>
      <x:c r="F64" s="11" t="n">
        <x:f>INDEX('Inputs and calculations'!$M$11:$M$326,MATCH(A64,'Inputs and calculations'!$N$11:$N$326,0))</x:f>
        <x:v>968.2566312997347</x:v>
      </x:c>
      <x:c r="G64" s="8" t="str">
        <x:f>INDEX('Inputs and calculations'!$F$11:$F$326,MATCH(A64,'Inputs and calculations'!$N$11:$N$326,0))</x:f>
        <x:v>5A</x:v>
      </x:c>
      <x:c r="H64" s="8" t="str">
        <x:f>INDEX('Inputs and calculations'!$G$11:$G$326,MATCH(A64,'Inputs and calculations'!$N$11:$N$326,0))</x:f>
        <x:v>No</x:v>
      </x:c>
      <x:c r="I64" s="8" t="str">
        <x:f>INDEX('Inputs and calculations'!$P$11:$P$326,MATCH(A64,'Inputs and calculations'!$N$11:$N$326,0))</x:f>
        <x:v>No</x:v>
      </x:c>
      <x:c r="J64" s="1" t="str">
        <x:f>INDEX('Inputs and calculations'!$Q$11:$Q$326,MATCH(A64,'Inputs and calculations'!$N$11:$N$326,0))</x:f>
        <x:v>Corporation FRL proxy</x:v>
      </x:c>
      <x:c r="K64" s="1"/>
      <x:c r="L64" s="1"/>
      <x:c r="M64" s="1"/>
      <x:c r="N64" s="1"/>
      <x:c r="O64" s="1"/>
      <x:c r="P64" s="1"/>
      <x:c r="Q64" s="1"/>
      <x:c r="R64" s="1"/>
      <x:c r="S64" s="1"/>
      <x:c r="T64" s="1"/>
    </x:row>
    <x:row r="65" ht="20" customHeight="1">
      <x:c r="A65" s="8" t="n">
        <x:v>53</x:v>
      </x:c>
      <x:c r="B65" s="8" t="str">
        <x:f>INDEX('Inputs and calculations'!$O$11:$O$326,MATCH(A65,'Inputs and calculations'!$N$11:$N$326,0))</x:f>
        <x:v>5A</x:v>
      </x:c>
      <x:c r="C65" s="1" t="str">
        <x:f>INDEX('Inputs and calculations'!$A$11:$A$326,MATCH(A65,'Inputs and calculations'!$N$11:$N$326,0))</x:f>
        <x:v>Concord</x:v>
      </x:c>
      <x:c r="D65" s="9" t="n">
        <x:f>INDEX('Inputs and calculations'!$L$11:$L$326,MATCH(A65,'Inputs and calculations'!$N$11:$N$326,0))</x:f>
        <x:v>1252</x:v>
      </x:c>
      <x:c r="E65" s="10" t="n">
        <x:f>INDEX('Inputs and calculations'!$K$11:$K$326,MATCH(A65,'Inputs and calculations'!$N$11:$N$326,0))</x:f>
        <x:v>0.6024566192240203</x:v>
      </x:c>
      <x:c r="F65" s="11" t="n">
        <x:f>INDEX('Inputs and calculations'!$M$11:$M$326,MATCH(A65,'Inputs and calculations'!$N$11:$N$326,0))</x:f>
        <x:v>950.2897250926106</x:v>
      </x:c>
      <x:c r="G65" s="8" t="str">
        <x:f>INDEX('Inputs and calculations'!$F$11:$F$326,MATCH(A65,'Inputs and calculations'!$N$11:$N$326,0))</x:f>
        <x:v>5A</x:v>
      </x:c>
      <x:c r="H65" s="8" t="str">
        <x:f>INDEX('Inputs and calculations'!$G$11:$G$326,MATCH(A65,'Inputs and calculations'!$N$11:$N$326,0))</x:f>
        <x:v>No</x:v>
      </x:c>
      <x:c r="I65" s="8" t="str">
        <x:f>INDEX('Inputs and calculations'!$P$11:$P$326,MATCH(A65,'Inputs and calculations'!$N$11:$N$326,0))</x:f>
        <x:v>No</x:v>
      </x:c>
      <x:c r="J65" s="1" t="str">
        <x:f>INDEX('Inputs and calculations'!$Q$11:$Q$326,MATCH(A65,'Inputs and calculations'!$N$11:$N$326,0))</x:f>
        <x:v>Corporation FRL proxy</x:v>
      </x:c>
      <x:c r="K65" s="1"/>
      <x:c r="L65" s="1"/>
      <x:c r="M65" s="1"/>
      <x:c r="N65" s="1"/>
      <x:c r="O65" s="1"/>
      <x:c r="P65" s="1"/>
      <x:c r="Q65" s="1"/>
      <x:c r="R65" s="1"/>
      <x:c r="S65" s="1"/>
      <x:c r="T65" s="1"/>
    </x:row>
    <x:row r="66" ht="20" customHeight="1">
      <x:c r="A66" s="8" t="n">
        <x:v>54</x:v>
      </x:c>
      <x:c r="B66" s="8" t="str">
        <x:f>INDEX('Inputs and calculations'!$O$11:$O$326,MATCH(A66,'Inputs and calculations'!$N$11:$N$326,0))</x:f>
        <x:v>5A</x:v>
      </x:c>
      <x:c r="C66" s="1" t="str">
        <x:f>INDEX('Inputs and calculations'!$A$11:$A$326,MATCH(A66,'Inputs and calculations'!$N$11:$N$326,0))</x:f>
        <x:v>Franklin Community</x:v>
      </x:c>
      <x:c r="D66" s="9" t="n">
        <x:f>INDEX('Inputs and calculations'!$L$11:$L$326,MATCH(A66,'Inputs and calculations'!$N$11:$N$326,0))</x:f>
        <x:v>1153</x:v>
      </x:c>
      <x:c r="E66" s="10" t="n">
        <x:f>INDEX('Inputs and calculations'!$K$11:$K$326,MATCH(A66,'Inputs and calculations'!$N$11:$N$326,0))</x:f>
        <x:v>0.4605078984203159</x:v>
      </x:c>
      <x:c r="F66" s="11" t="n">
        <x:f>INDEX('Inputs and calculations'!$M$11:$M$326,MATCH(A66,'Inputs and calculations'!$N$11:$N$326,0))</x:f>
        <x:v>940.6137572485503</x:v>
      </x:c>
      <x:c r="G66" s="8" t="str">
        <x:f>INDEX('Inputs and calculations'!$F$11:$F$326,MATCH(A66,'Inputs and calculations'!$N$11:$N$326,0))</x:f>
        <x:v>5A</x:v>
      </x:c>
      <x:c r="H66" s="8" t="str">
        <x:f>INDEX('Inputs and calculations'!$G$11:$G$326,MATCH(A66,'Inputs and calculations'!$N$11:$N$326,0))</x:f>
        <x:v>No</x:v>
      </x:c>
      <x:c r="I66" s="8" t="str">
        <x:f>INDEX('Inputs and calculations'!$P$11:$P$326,MATCH(A66,'Inputs and calculations'!$N$11:$N$326,0))</x:f>
        <x:v>No</x:v>
      </x:c>
      <x:c r="J66" s="1" t="str">
        <x:f>INDEX('Inputs and calculations'!$Q$11:$Q$326,MATCH(A66,'Inputs and calculations'!$N$11:$N$326,0))</x:f>
        <x:v>Corporation FRL proxy</x:v>
      </x:c>
      <x:c r="K66" s="1"/>
      <x:c r="L66" s="1"/>
      <x:c r="M66" s="1"/>
      <x:c r="N66" s="1"/>
      <x:c r="O66" s="1"/>
      <x:c r="P66" s="1"/>
      <x:c r="Q66" s="1"/>
      <x:c r="R66" s="1"/>
      <x:c r="S66" s="1"/>
      <x:c r="T66" s="1"/>
    </x:row>
    <x:row r="67" ht="20" customHeight="1">
      <x:c r="A67" s="8" t="n">
        <x:v>55</x:v>
      </x:c>
      <x:c r="B67" s="8" t="str">
        <x:f>INDEX('Inputs and calculations'!$O$11:$O$326,MATCH(A67,'Inputs and calculations'!$N$11:$N$326,0))</x:f>
        <x:v>5A</x:v>
      </x:c>
      <x:c r="C67" s="1" t="str">
        <x:f>INDEX('Inputs and calculations'!$A$11:$A$326,MATCH(A67,'Inputs and calculations'!$N$11:$N$326,0))</x:f>
        <x:v>Hammond Central</x:v>
      </x:c>
      <x:c r="D67" s="9" t="n">
        <x:f>INDEX('Inputs and calculations'!$L$11:$L$326,MATCH(A67,'Inputs and calculations'!$N$11:$N$326,0))</x:f>
        <x:v>1218</x:v>
      </x:c>
      <x:c r="E67" s="10" t="n">
        <x:f>INDEX('Inputs and calculations'!$K$11:$K$326,MATCH(A67,'Inputs and calculations'!$N$11:$N$326,0))</x:f>
        <x:v>0.5743431221020092</x:v>
      </x:c>
      <x:c r="F67" s="11" t="n">
        <x:f>INDEX('Inputs and calculations'!$M$11:$M$326,MATCH(A67,'Inputs and calculations'!$N$11:$N$326,0))</x:f>
        <x:v>938.1800309119011</x:v>
      </x:c>
      <x:c r="G67" s="8" t="str">
        <x:f>INDEX('Inputs and calculations'!$F$11:$F$326,MATCH(A67,'Inputs and calculations'!$N$11:$N$326,0))</x:f>
        <x:v>5A</x:v>
      </x:c>
      <x:c r="H67" s="8" t="str">
        <x:f>INDEX('Inputs and calculations'!$G$11:$G$326,MATCH(A67,'Inputs and calculations'!$N$11:$N$326,0))</x:f>
        <x:v>No</x:v>
      </x:c>
      <x:c r="I67" s="8" t="str">
        <x:f>INDEX('Inputs and calculations'!$P$11:$P$326,MATCH(A67,'Inputs and calculations'!$N$11:$N$326,0))</x:f>
        <x:v>No</x:v>
      </x:c>
      <x:c r="J67" s="1" t="str">
        <x:f>INDEX('Inputs and calculations'!$Q$11:$Q$326,MATCH(A67,'Inputs and calculations'!$N$11:$N$326,0))</x:f>
        <x:v>Corporation FRL proxy</x:v>
      </x:c>
      <x:c r="K67" s="1"/>
      <x:c r="L67" s="1"/>
      <x:c r="M67" s="1"/>
      <x:c r="N67" s="1"/>
      <x:c r="O67" s="1"/>
      <x:c r="P67" s="1"/>
      <x:c r="Q67" s="1"/>
      <x:c r="R67" s="1"/>
      <x:c r="S67" s="1"/>
      <x:c r="T67" s="1"/>
    </x:row>
    <x:row r="68" ht="20" customHeight="1">
      <x:c r="A68" s="8" t="n">
        <x:v>56</x:v>
      </x:c>
      <x:c r="B68" s="8" t="str">
        <x:f>INDEX('Inputs and calculations'!$O$11:$O$326,MATCH(A68,'Inputs and calculations'!$N$11:$N$326,0))</x:f>
        <x:v>5A</x:v>
      </x:c>
      <x:c r="C68" s="1" t="str">
        <x:f>INDEX('Inputs and calculations'!$A$11:$A$326,MATCH(A68,'Inputs and calculations'!$N$11:$N$326,0))</x:f>
        <x:v>Seymour</x:v>
      </x:c>
      <x:c r="D68" s="9" t="n">
        <x:f>INDEX('Inputs and calculations'!$L$11:$L$326,MATCH(A68,'Inputs and calculations'!$N$11:$N$326,0))</x:f>
        <x:v>1203</x:v>
      </x:c>
      <x:c r="E68" s="10" t="n">
        <x:f>INDEX('Inputs and calculations'!$K$11:$K$326,MATCH(A68,'Inputs and calculations'!$N$11:$N$326,0))</x:f>
        <x:v>0.5990485252140818</x:v>
      </x:c>
      <x:c r="F68" s="11" t="n">
        <x:f>INDEX('Inputs and calculations'!$M$11:$M$326,MATCH(A68,'Inputs and calculations'!$N$11:$N$326,0))</x:f>
        <x:v>914.7378496669838</x:v>
      </x:c>
      <x:c r="G68" s="8" t="str">
        <x:f>INDEX('Inputs and calculations'!$F$11:$F$326,MATCH(A68,'Inputs and calculations'!$N$11:$N$326,0))</x:f>
        <x:v>5A</x:v>
      </x:c>
      <x:c r="H68" s="8" t="str">
        <x:f>INDEX('Inputs and calculations'!$G$11:$G$326,MATCH(A68,'Inputs and calculations'!$N$11:$N$326,0))</x:f>
        <x:v>No</x:v>
      </x:c>
      <x:c r="I68" s="8" t="str">
        <x:f>INDEX('Inputs and calculations'!$P$11:$P$326,MATCH(A68,'Inputs and calculations'!$N$11:$N$326,0))</x:f>
        <x:v>No</x:v>
      </x:c>
      <x:c r="J68" s="1" t="str">
        <x:f>INDEX('Inputs and calculations'!$Q$11:$Q$326,MATCH(A68,'Inputs and calculations'!$N$11:$N$326,0))</x:f>
        <x:v>Corporation FRL proxy</x:v>
      </x:c>
      <x:c r="K68" s="1"/>
      <x:c r="L68" s="1"/>
      <x:c r="M68" s="1"/>
      <x:c r="N68" s="1"/>
      <x:c r="O68" s="1"/>
      <x:c r="P68" s="1"/>
      <x:c r="Q68" s="1"/>
      <x:c r="R68" s="1"/>
      <x:c r="S68" s="1"/>
      <x:c r="T68" s="1"/>
    </x:row>
    <x:row r="69" ht="20" customHeight="1">
      <x:c r="A69" s="8" t="n">
        <x:v>57</x:v>
      </x:c>
      <x:c r="B69" s="8" t="str">
        <x:f>INDEX('Inputs and calculations'!$O$11:$O$326,MATCH(A69,'Inputs and calculations'!$N$11:$N$326,0))</x:f>
        <x:v>5A</x:v>
      </x:c>
      <x:c r="C69" s="1" t="str">
        <x:f>INDEX('Inputs and calculations'!$A$11:$A$326,MATCH(A69,'Inputs and calculations'!$N$11:$N$326,0))</x:f>
        <x:v>Pendleton Heights</x:v>
      </x:c>
      <x:c r="D69" s="9" t="n">
        <x:f>INDEX('Inputs and calculations'!$L$11:$L$326,MATCH(A69,'Inputs and calculations'!$N$11:$N$326,0))</x:f>
        <x:v>1052</x:v>
      </x:c>
      <x:c r="E69" s="10" t="n">
        <x:f>INDEX('Inputs and calculations'!$K$11:$K$326,MATCH(A69,'Inputs and calculations'!$N$11:$N$326,0))</x:f>
        <x:v>0.34078947368421053</x:v>
      </x:c>
      <x:c r="F69" s="11" t="n">
        <x:f>INDEX('Inputs and calculations'!$M$11:$M$326,MATCH(A69,'Inputs and calculations'!$N$11:$N$326,0))</x:f>
        <x:v>908.5957894736842</x:v>
      </x:c>
      <x:c r="G69" s="8" t="str">
        <x:f>INDEX('Inputs and calculations'!$F$11:$F$326,MATCH(A69,'Inputs and calculations'!$N$11:$N$326,0))</x:f>
        <x:v>5A</x:v>
      </x:c>
      <x:c r="H69" s="8" t="str">
        <x:f>INDEX('Inputs and calculations'!$G$11:$G$326,MATCH(A69,'Inputs and calculations'!$N$11:$N$326,0))</x:f>
        <x:v>No</x:v>
      </x:c>
      <x:c r="I69" s="8" t="str">
        <x:f>INDEX('Inputs and calculations'!$P$11:$P$326,MATCH(A69,'Inputs and calculations'!$N$11:$N$326,0))</x:f>
        <x:v>No</x:v>
      </x:c>
      <x:c r="J69" s="1" t="str">
        <x:f>INDEX('Inputs and calculations'!$Q$11:$Q$326,MATCH(A69,'Inputs and calculations'!$N$11:$N$326,0))</x:f>
        <x:v>Corporation FRL proxy</x:v>
      </x:c>
      <x:c r="K69" s="1"/>
      <x:c r="L69" s="1"/>
      <x:c r="M69" s="1"/>
      <x:c r="N69" s="1"/>
      <x:c r="O69" s="1"/>
      <x:c r="P69" s="1"/>
      <x:c r="Q69" s="1"/>
      <x:c r="R69" s="1"/>
      <x:c r="S69" s="1"/>
      <x:c r="T69" s="1"/>
    </x:row>
    <x:row r="70" ht="20" customHeight="1">
      <x:c r="A70" s="8" t="n">
        <x:v>58</x:v>
      </x:c>
      <x:c r="B70" s="8" t="str">
        <x:f>INDEX('Inputs and calculations'!$O$11:$O$326,MATCH(A70,'Inputs and calculations'!$N$11:$N$326,0))</x:f>
        <x:v>5A</x:v>
      </x:c>
      <x:c r="C70" s="1" t="str">
        <x:f>INDEX('Inputs and calculations'!$A$11:$A$326,MATCH(A70,'Inputs and calculations'!$N$11:$N$326,0))</x:f>
        <x:v>Greenfield-Central</x:v>
      </x:c>
      <x:c r="D70" s="9" t="n">
        <x:f>INDEX('Inputs and calculations'!$L$11:$L$326,MATCH(A70,'Inputs and calculations'!$N$11:$N$326,0))</x:f>
        <x:v>1061</x:v>
      </x:c>
      <x:c r="E70" s="10" t="n">
        <x:f>INDEX('Inputs and calculations'!$K$11:$K$326,MATCH(A70,'Inputs and calculations'!$N$11:$N$326,0))</x:f>
        <x:v>0.38410138248847925</x:v>
      </x:c>
      <x:c r="F70" s="11" t="n">
        <x:f>INDEX('Inputs and calculations'!$M$11:$M$326,MATCH(A70,'Inputs and calculations'!$N$11:$N$326,0))</x:f>
        <x:v>897.9873732718894</x:v>
      </x:c>
      <x:c r="G70" s="8" t="str">
        <x:f>INDEX('Inputs and calculations'!$F$11:$F$326,MATCH(A70,'Inputs and calculations'!$N$11:$N$326,0))</x:f>
        <x:v>5A</x:v>
      </x:c>
      <x:c r="H70" s="8" t="str">
        <x:f>INDEX('Inputs and calculations'!$G$11:$G$326,MATCH(A70,'Inputs and calculations'!$N$11:$N$326,0))</x:f>
        <x:v>No</x:v>
      </x:c>
      <x:c r="I70" s="8" t="str">
        <x:f>INDEX('Inputs and calculations'!$P$11:$P$326,MATCH(A70,'Inputs and calculations'!$N$11:$N$326,0))</x:f>
        <x:v>No</x:v>
      </x:c>
      <x:c r="J70" s="1" t="str">
        <x:f>INDEX('Inputs and calculations'!$Q$11:$Q$326,MATCH(A70,'Inputs and calculations'!$N$11:$N$326,0))</x:f>
        <x:v>Corporation FRL proxy</x:v>
      </x:c>
      <x:c r="K70" s="1"/>
      <x:c r="L70" s="1"/>
      <x:c r="M70" s="1"/>
      <x:c r="N70" s="1"/>
      <x:c r="O70" s="1"/>
      <x:c r="P70" s="1"/>
      <x:c r="Q70" s="1"/>
      <x:c r="R70" s="1"/>
      <x:c r="S70" s="1"/>
      <x:c r="T70" s="1"/>
    </x:row>
    <x:row r="71" ht="20" customHeight="1">
      <x:c r="A71" s="8" t="n">
        <x:v>59</x:v>
      </x:c>
      <x:c r="B71" s="8" t="str">
        <x:f>INDEX('Inputs and calculations'!$O$11:$O$326,MATCH(A71,'Inputs and calculations'!$N$11:$N$326,0))</x:f>
        <x:v>5A</x:v>
      </x:c>
      <x:c r="C71" s="1" t="str">
        <x:f>INDEX('Inputs and calculations'!$A$11:$A$326,MATCH(A71,'Inputs and calculations'!$N$11:$N$326,0))</x:f>
        <x:v>Terre Haute South Vigo</x:v>
      </x:c>
      <x:c r="D71" s="9" t="n">
        <x:f>INDEX('Inputs and calculations'!$L$11:$L$326,MATCH(A71,'Inputs and calculations'!$N$11:$N$326,0))</x:f>
        <x:v>1164</x:v>
      </x:c>
      <x:c r="E71" s="10" t="n">
        <x:f>INDEX('Inputs and calculations'!$K$11:$K$326,MATCH(A71,'Inputs and calculations'!$N$11:$N$326,0))</x:f>
        <x:v>0.5983366702602803</x:v>
      </x:c>
      <x:c r="F71" s="11" t="n">
        <x:f>INDEX('Inputs and calculations'!$M$11:$M$326,MATCH(A71,'Inputs and calculations'!$N$11:$N$326,0))</x:f>
        <x:v>885.4144463268135</x:v>
      </x:c>
      <x:c r="G71" s="8" t="str">
        <x:f>INDEX('Inputs and calculations'!$F$11:$F$326,MATCH(A71,'Inputs and calculations'!$N$11:$N$326,0))</x:f>
        <x:v>5A</x:v>
      </x:c>
      <x:c r="H71" s="8" t="str">
        <x:f>INDEX('Inputs and calculations'!$G$11:$G$326,MATCH(A71,'Inputs and calculations'!$N$11:$N$326,0))</x:f>
        <x:v>No</x:v>
      </x:c>
      <x:c r="I71" s="8" t="str">
        <x:f>INDEX('Inputs and calculations'!$P$11:$P$326,MATCH(A71,'Inputs and calculations'!$N$11:$N$326,0))</x:f>
        <x:v>No</x:v>
      </x:c>
      <x:c r="J71" s="1" t="str">
        <x:f>INDEX('Inputs and calculations'!$Q$11:$Q$326,MATCH(A71,'Inputs and calculations'!$N$11:$N$326,0))</x:f>
        <x:v>Corporation FRL proxy</x:v>
      </x:c>
      <x:c r="K71" s="1"/>
      <x:c r="L71" s="1"/>
      <x:c r="M71" s="1"/>
      <x:c r="N71" s="1"/>
      <x:c r="O71" s="1"/>
      <x:c r="P71" s="1"/>
      <x:c r="Q71" s="1"/>
      <x:c r="R71" s="1"/>
      <x:c r="S71" s="1"/>
      <x:c r="T71" s="1"/>
    </x:row>
    <x:row r="72" ht="20" customHeight="1">
      <x:c r="A72" s="8" t="n">
        <x:v>60</x:v>
      </x:c>
      <x:c r="B72" s="8" t="str">
        <x:f>INDEX('Inputs and calculations'!$O$11:$O$326,MATCH(A72,'Inputs and calculations'!$N$11:$N$326,0))</x:f>
        <x:v>5A</x:v>
      </x:c>
      <x:c r="C72" s="1" t="str">
        <x:f>INDEX('Inputs and calculations'!$A$11:$A$326,MATCH(A72,'Inputs and calculations'!$N$11:$N$326,0))</x:f>
        <x:v>Huntington North</x:v>
      </x:c>
      <x:c r="D72" s="9" t="n">
        <x:f>INDEX('Inputs and calculations'!$L$11:$L$326,MATCH(A72,'Inputs and calculations'!$N$11:$N$326,0))</x:f>
        <x:v>1113</x:v>
      </x:c>
      <x:c r="E72" s="10" t="n">
        <x:f>INDEX('Inputs and calculations'!$K$11:$K$326,MATCH(A72,'Inputs and calculations'!$N$11:$N$326,0))</x:f>
        <x:v>0.527754763877382</x:v>
      </x:c>
      <x:c r="F72" s="11" t="n">
        <x:f>INDEX('Inputs and calculations'!$M$11:$M$326,MATCH(A72,'Inputs and calculations'!$N$11:$N$326,0))</x:f>
        <x:v>878.0435791217895</x:v>
      </x:c>
      <x:c r="G72" s="8" t="str">
        <x:f>INDEX('Inputs and calculations'!$F$11:$F$326,MATCH(A72,'Inputs and calculations'!$N$11:$N$326,0))</x:f>
        <x:v>5A</x:v>
      </x:c>
      <x:c r="H72" s="8" t="str">
        <x:f>INDEX('Inputs and calculations'!$G$11:$G$326,MATCH(A72,'Inputs and calculations'!$N$11:$N$326,0))</x:f>
        <x:v>No</x:v>
      </x:c>
      <x:c r="I72" s="8" t="str">
        <x:f>INDEX('Inputs and calculations'!$P$11:$P$326,MATCH(A72,'Inputs and calculations'!$N$11:$N$326,0))</x:f>
        <x:v>No</x:v>
      </x:c>
      <x:c r="J72" s="1" t="str">
        <x:f>INDEX('Inputs and calculations'!$Q$11:$Q$326,MATCH(A72,'Inputs and calculations'!$N$11:$N$326,0))</x:f>
        <x:v>Corporation FRL proxy</x:v>
      </x:c>
      <x:c r="K72" s="1"/>
      <x:c r="L72" s="1"/>
      <x:c r="M72" s="1"/>
      <x:c r="N72" s="1"/>
      <x:c r="O72" s="1"/>
      <x:c r="P72" s="1"/>
      <x:c r="Q72" s="1"/>
      <x:c r="R72" s="1"/>
      <x:c r="S72" s="1"/>
      <x:c r="T72" s="1"/>
    </x:row>
    <x:row r="73" ht="20" customHeight="1">
      <x:c r="A73" s="8" t="n">
        <x:v>61</x:v>
      </x:c>
      <x:c r="B73" s="8" t="str">
        <x:f>INDEX('Inputs and calculations'!$O$11:$O$326,MATCH(A73,'Inputs and calculations'!$N$11:$N$326,0))</x:f>
        <x:v>5A</x:v>
      </x:c>
      <x:c r="C73" s="1" t="str">
        <x:f>INDEX('Inputs and calculations'!$A$11:$A$326,MATCH(A73,'Inputs and calculations'!$N$11:$N$326,0))</x:f>
        <x:v>Columbus East</x:v>
      </x:c>
      <x:c r="D73" s="9" t="n">
        <x:f>INDEX('Inputs and calculations'!$L$11:$L$326,MATCH(A73,'Inputs and calculations'!$N$11:$N$326,0))</x:f>
        <x:v>982</x:v>
      </x:c>
      <x:c r="E73" s="10" t="n">
        <x:f>INDEX('Inputs and calculations'!$K$11:$K$326,MATCH(A73,'Inputs and calculations'!$N$11:$N$326,0))</x:f>
        <x:v>0.39348983331878873</x:v>
      </x:c>
      <x:c r="F73" s="11" t="n">
        <x:f>INDEX('Inputs and calculations'!$M$11:$M$326,MATCH(A73,'Inputs and calculations'!$N$11:$N$326,0))</x:f>
        <x:v>827.4371934723798</x:v>
      </x:c>
      <x:c r="G73" s="8" t="str">
        <x:f>INDEX('Inputs and calculations'!$F$11:$F$326,MATCH(A73,'Inputs and calculations'!$N$11:$N$326,0))</x:f>
        <x:v>4A</x:v>
      </x:c>
      <x:c r="H73" s="8" t="str">
        <x:f>INDEX('Inputs and calculations'!$G$11:$G$326,MATCH(A73,'Inputs and calculations'!$N$11:$N$326,0))</x:f>
        <x:v>No</x:v>
      </x:c>
      <x:c r="I73" s="8" t="str">
        <x:f>INDEX('Inputs and calculations'!$P$11:$P$326,MATCH(A73,'Inputs and calculations'!$N$11:$N$326,0))</x:f>
        <x:v>No</x:v>
      </x:c>
      <x:c r="J73" s="1" t="str">
        <x:f>INDEX('Inputs and calculations'!$Q$11:$Q$326,MATCH(A73,'Inputs and calculations'!$N$11:$N$326,0))</x:f>
        <x:v>Corporation FRL proxy</x:v>
      </x:c>
      <x:c r="K73" s="1"/>
      <x:c r="L73" s="1"/>
      <x:c r="M73" s="1"/>
      <x:c r="N73" s="1"/>
      <x:c r="O73" s="1"/>
      <x:c r="P73" s="1"/>
      <x:c r="Q73" s="1"/>
      <x:c r="R73" s="1"/>
      <x:c r="S73" s="1"/>
      <x:c r="T73" s="1"/>
    </x:row>
    <x:row r="74" ht="20" customHeight="1">
      <x:c r="A74" s="8" t="n">
        <x:v>62</x:v>
      </x:c>
      <x:c r="B74" s="8" t="str">
        <x:f>INDEX('Inputs and calculations'!$O$11:$O$326,MATCH(A74,'Inputs and calculations'!$N$11:$N$326,0))</x:f>
        <x:v>5A</x:v>
      </x:c>
      <x:c r="C74" s="1" t="str">
        <x:f>INDEX('Inputs and calculations'!$A$11:$A$326,MATCH(A74,'Inputs and calculations'!$N$11:$N$326,0))</x:f>
        <x:v>New Palestine</x:v>
      </x:c>
      <x:c r="D74" s="9" t="n">
        <x:f>INDEX('Inputs and calculations'!$L$11:$L$326,MATCH(A74,'Inputs and calculations'!$N$11:$N$326,0))</x:f>
        <x:v>922</x:v>
      </x:c>
      <x:c r="E74" s="10" t="n">
        <x:f>INDEX('Inputs and calculations'!$K$11:$K$326,MATCH(A74,'Inputs and calculations'!$N$11:$N$326,0))</x:f>
        <x:v>0.2582389289392379</x:v>
      </x:c>
      <x:c r="F74" s="11" t="n">
        <x:f>INDEX('Inputs and calculations'!$M$11:$M$326,MATCH(A74,'Inputs and calculations'!$N$11:$N$326,0))</x:f>
        <x:v>826.7614830072091</x:v>
      </x:c>
      <x:c r="G74" s="8" t="str">
        <x:f>INDEX('Inputs and calculations'!$F$11:$F$326,MATCH(A74,'Inputs and calculations'!$N$11:$N$326,0))</x:f>
        <x:v>5A</x:v>
      </x:c>
      <x:c r="H74" s="8" t="str">
        <x:f>INDEX('Inputs and calculations'!$G$11:$G$326,MATCH(A74,'Inputs and calculations'!$N$11:$N$326,0))</x:f>
        <x:v>Yes</x:v>
      </x:c>
      <x:c r="I74" s="8" t="str">
        <x:f>INDEX('Inputs and calculations'!$P$11:$P$326,MATCH(A74,'Inputs and calculations'!$N$11:$N$326,0))</x:f>
        <x:v>No</x:v>
      </x:c>
      <x:c r="J74" s="1" t="str">
        <x:f>INDEX('Inputs and calculations'!$Q$11:$Q$326,MATCH(A74,'Inputs and calculations'!$N$11:$N$326,0))</x:f>
        <x:v>Corporation FRL proxy</x:v>
      </x:c>
      <x:c r="K74" s="1"/>
      <x:c r="L74" s="1"/>
      <x:c r="M74" s="1"/>
      <x:c r="N74" s="1"/>
      <x:c r="O74" s="1"/>
      <x:c r="P74" s="1"/>
      <x:c r="Q74" s="1"/>
      <x:c r="R74" s="1"/>
      <x:c r="S74" s="1"/>
      <x:c r="T74" s="1"/>
    </x:row>
    <x:row r="75" ht="20" customHeight="1">
      <x:c r="A75" s="8" t="n">
        <x:v>63</x:v>
      </x:c>
      <x:c r="B75" s="8" t="str">
        <x:f>INDEX('Inputs and calculations'!$O$11:$O$326,MATCH(A75,'Inputs and calculations'!$N$11:$N$326,0))</x:f>
        <x:v>5A</x:v>
      </x:c>
      <x:c r="C75" s="1" t="str">
        <x:f>INDEX('Inputs and calculations'!$A$11:$A$326,MATCH(A75,'Inputs and calculations'!$N$11:$N$326,0))</x:f>
        <x:v>Fort Wayne South Side</x:v>
      </x:c>
      <x:c r="D75" s="9" t="n">
        <x:f>INDEX('Inputs and calculations'!$L$11:$L$326,MATCH(A75,'Inputs and calculations'!$N$11:$N$326,0))</x:f>
        <x:v>1096</x:v>
      </x:c>
      <x:c r="E75" s="10" t="n">
        <x:f>INDEX('Inputs and calculations'!$K$11:$K$326,MATCH(A75,'Inputs and calculations'!$N$11:$N$326,0))</x:f>
        <x:v>0.6170567375886525</x:v>
      </x:c>
      <x:c r="F75" s="11" t="n">
        <x:f>INDEX('Inputs and calculations'!$M$11:$M$326,MATCH(A75,'Inputs and calculations'!$N$11:$N$326,0))</x:f>
        <x:v>825.4823262411347</x:v>
      </x:c>
      <x:c r="G75" s="8" t="str">
        <x:f>INDEX('Inputs and calculations'!$F$11:$F$326,MATCH(A75,'Inputs and calculations'!$N$11:$N$326,0))</x:f>
        <x:v>5A</x:v>
      </x:c>
      <x:c r="H75" s="8" t="str">
        <x:f>INDEX('Inputs and calculations'!$G$11:$G$326,MATCH(A75,'Inputs and calculations'!$N$11:$N$326,0))</x:f>
        <x:v>No</x:v>
      </x:c>
      <x:c r="I75" s="8" t="str">
        <x:f>INDEX('Inputs and calculations'!$P$11:$P$326,MATCH(A75,'Inputs and calculations'!$N$11:$N$326,0))</x:f>
        <x:v>No</x:v>
      </x:c>
      <x:c r="J75" s="1" t="str">
        <x:f>INDEX('Inputs and calculations'!$Q$11:$Q$326,MATCH(A75,'Inputs and calculations'!$N$11:$N$326,0))</x:f>
        <x:v>Corporation FRL proxy</x:v>
      </x:c>
      <x:c r="K75" s="1"/>
      <x:c r="L75" s="1"/>
      <x:c r="M75" s="1"/>
      <x:c r="N75" s="1"/>
      <x:c r="O75" s="1"/>
      <x:c r="P75" s="1"/>
      <x:c r="Q75" s="1"/>
      <x:c r="R75" s="1"/>
      <x:c r="S75" s="1"/>
      <x:c r="T75" s="1"/>
    </x:row>
    <x:row r="76" ht="20" customHeight="1">
      <x:c r="A76" s="8" t="n">
        <x:v>64</x:v>
      </x:c>
      <x:c r="B76" s="8" t="str">
        <x:f>INDEX('Inputs and calculations'!$O$11:$O$326,MATCH(A76,'Inputs and calculations'!$N$11:$N$326,0))</x:f>
        <x:v>5A</x:v>
      </x:c>
      <x:c r="C76" s="1" t="str">
        <x:f>INDEX('Inputs and calculations'!$A$11:$A$326,MATCH(A76,'Inputs and calculations'!$N$11:$N$326,0))</x:f>
        <x:v>Terre Haute North Vigo</x:v>
      </x:c>
      <x:c r="D76" s="9" t="n">
        <x:f>INDEX('Inputs and calculations'!$L$11:$L$326,MATCH(A76,'Inputs and calculations'!$N$11:$N$326,0))</x:f>
        <x:v>1084</x:v>
      </x:c>
      <x:c r="E76" s="10" t="n">
        <x:f>INDEX('Inputs and calculations'!$K$11:$K$326,MATCH(A76,'Inputs and calculations'!$N$11:$N$326,0))</x:f>
        <x:v>0.5983366702602803</x:v>
      </x:c>
      <x:c r="F76" s="11" t="n">
        <x:f>INDEX('Inputs and calculations'!$M$11:$M$326,MATCH(A76,'Inputs and calculations'!$N$11:$N$326,0))</x:f>
        <x:v>824.5612197751425</x:v>
      </x:c>
      <x:c r="G76" s="8" t="str">
        <x:f>INDEX('Inputs and calculations'!$F$11:$F$326,MATCH(A76,'Inputs and calculations'!$N$11:$N$326,0))</x:f>
        <x:v>5A</x:v>
      </x:c>
      <x:c r="H76" s="8" t="str">
        <x:f>INDEX('Inputs and calculations'!$G$11:$G$326,MATCH(A76,'Inputs and calculations'!$N$11:$N$326,0))</x:f>
        <x:v>No</x:v>
      </x:c>
      <x:c r="I76" s="8" t="str">
        <x:f>INDEX('Inputs and calculations'!$P$11:$P$326,MATCH(A76,'Inputs and calculations'!$N$11:$N$326,0))</x:f>
        <x:v>No</x:v>
      </x:c>
      <x:c r="J76" s="1" t="str">
        <x:f>INDEX('Inputs and calculations'!$Q$11:$Q$326,MATCH(A76,'Inputs and calculations'!$N$11:$N$326,0))</x:f>
        <x:v>Corporation FRL proxy</x:v>
      </x:c>
      <x:c r="K76" s="1"/>
      <x:c r="L76" s="1"/>
      <x:c r="M76" s="1"/>
      <x:c r="N76" s="1"/>
      <x:c r="O76" s="1"/>
      <x:c r="P76" s="1"/>
      <x:c r="Q76" s="1"/>
      <x:c r="R76" s="1"/>
      <x:c r="S76" s="1"/>
      <x:c r="T76" s="1"/>
    </x:row>
    <x:row r="77" ht="20" customHeight="1">
      <x:c r="A77" s="8" t="n">
        <x:v>65</x:v>
      </x:c>
      <x:c r="B77" s="8" t="str">
        <x:f>INDEX('Inputs and calculations'!$O$11:$O$326,MATCH(A77,'Inputs and calculations'!$N$11:$N$326,0))</x:f>
        <x:v>5A</x:v>
      </x:c>
      <x:c r="C77" s="1" t="str">
        <x:f>INDEX('Inputs and calculations'!$A$11:$A$326,MATCH(A77,'Inputs and calculations'!$N$11:$N$326,0))</x:f>
        <x:v>East Central</x:v>
      </x:c>
      <x:c r="D77" s="9" t="n">
        <x:f>INDEX('Inputs and calculations'!$L$11:$L$326,MATCH(A77,'Inputs and calculations'!$N$11:$N$326,0))</x:f>
        <x:v>901</x:v>
      </x:c>
      <x:c r="E77" s="10" t="n">
        <x:f>INDEX('Inputs and calculations'!$K$11:$K$326,MATCH(A77,'Inputs and calculations'!$N$11:$N$326,0))</x:f>
        <x:v>0.2265646351462148</x:v>
      </x:c>
      <x:c r="F77" s="11" t="n">
        <x:f>INDEX('Inputs and calculations'!$M$11:$M$326,MATCH(A77,'Inputs and calculations'!$N$11:$N$326,0))</x:f>
        <x:v>819.3461054933042</x:v>
      </x:c>
      <x:c r="G77" s="8" t="str">
        <x:f>INDEX('Inputs and calculations'!$F$11:$F$326,MATCH(A77,'Inputs and calculations'!$N$11:$N$326,0))</x:f>
        <x:v>4A</x:v>
      </x:c>
      <x:c r="H77" s="8" t="str">
        <x:f>INDEX('Inputs and calculations'!$G$11:$G$326,MATCH(A77,'Inputs and calculations'!$N$11:$N$326,0))</x:f>
        <x:v>No</x:v>
      </x:c>
      <x:c r="I77" s="8" t="str">
        <x:f>INDEX('Inputs and calculations'!$P$11:$P$326,MATCH(A77,'Inputs and calculations'!$N$11:$N$326,0))</x:f>
        <x:v>No</x:v>
      </x:c>
      <x:c r="J77" s="1" t="str">
        <x:f>INDEX('Inputs and calculations'!$Q$11:$Q$326,MATCH(A77,'Inputs and calculations'!$N$11:$N$326,0))</x:f>
        <x:v>Corporation FRL proxy</x:v>
      </x:c>
      <x:c r="K77" s="1"/>
      <x:c r="L77" s="1"/>
      <x:c r="M77" s="1"/>
      <x:c r="N77" s="1"/>
      <x:c r="O77" s="1"/>
      <x:c r="P77" s="1"/>
      <x:c r="Q77" s="1"/>
      <x:c r="R77" s="1"/>
      <x:c r="S77" s="1"/>
      <x:c r="T77" s="1"/>
    </x:row>
    <x:row r="78" ht="20" customHeight="1">
      <x:c r="A78" s="8" t="n">
        <x:v>66</x:v>
      </x:c>
      <x:c r="B78" s="8" t="str">
        <x:f>INDEX('Inputs and calculations'!$O$11:$O$326,MATCH(A78,'Inputs and calculations'!$N$11:$N$326,0))</x:f>
        <x:v>5A</x:v>
      </x:c>
      <x:c r="C78" s="1" t="str">
        <x:f>INDEX('Inputs and calculations'!$A$11:$A$326,MATCH(A78,'Inputs and calculations'!$N$11:$N$326,0))</x:f>
        <x:v>Evansville Harrison</x:v>
      </x:c>
      <x:c r="D78" s="9" t="n">
        <x:f>INDEX('Inputs and calculations'!$L$11:$L$326,MATCH(A78,'Inputs and calculations'!$N$11:$N$326,0))</x:f>
        <x:v>1040</x:v>
      </x:c>
      <x:c r="E78" s="10" t="n">
        <x:f>INDEX('Inputs and calculations'!$K$11:$K$326,MATCH(A78,'Inputs and calculations'!$N$11:$N$326,0))</x:f>
        <x:v>0.5441331165726307</x:v>
      </x:c>
      <x:c r="F78" s="11" t="n">
        <x:f>INDEX('Inputs and calculations'!$M$11:$M$326,MATCH(A78,'Inputs and calculations'!$N$11:$N$326,0))</x:f>
        <x:v>813.6406235057856</x:v>
      </x:c>
      <x:c r="G78" s="8" t="str">
        <x:f>INDEX('Inputs and calculations'!$F$11:$F$326,MATCH(A78,'Inputs and calculations'!$N$11:$N$326,0))</x:f>
        <x:v>4A</x:v>
      </x:c>
      <x:c r="H78" s="8" t="str">
        <x:f>INDEX('Inputs and calculations'!$G$11:$G$326,MATCH(A78,'Inputs and calculations'!$N$11:$N$326,0))</x:f>
        <x:v>No</x:v>
      </x:c>
      <x:c r="I78" s="8" t="str">
        <x:f>INDEX('Inputs and calculations'!$P$11:$P$326,MATCH(A78,'Inputs and calculations'!$N$11:$N$326,0))</x:f>
        <x:v>No</x:v>
      </x:c>
      <x:c r="J78" s="1" t="str">
        <x:f>INDEX('Inputs and calculations'!$Q$11:$Q$326,MATCH(A78,'Inputs and calculations'!$N$11:$N$326,0))</x:f>
        <x:v>Corporation FRL proxy</x:v>
      </x:c>
      <x:c r="K78" s="1"/>
      <x:c r="L78" s="1"/>
      <x:c r="M78" s="1"/>
      <x:c r="N78" s="1"/>
      <x:c r="O78" s="1"/>
      <x:c r="P78" s="1"/>
      <x:c r="Q78" s="1"/>
      <x:c r="R78" s="1"/>
      <x:c r="S78" s="1"/>
      <x:c r="T78" s="1"/>
    </x:row>
    <x:row r="79" ht="20" customHeight="1">
      <x:c r="A79" s="8" t="n">
        <x:v>67</x:v>
      </x:c>
      <x:c r="B79" s="8" t="str">
        <x:f>INDEX('Inputs and calculations'!$O$11:$O$326,MATCH(A79,'Inputs and calculations'!$N$11:$N$326,0))</x:f>
        <x:v>5A</x:v>
      </x:c>
      <x:c r="C79" s="1" t="str">
        <x:f>INDEX('Inputs and calculations'!$A$11:$A$326,MATCH(A79,'Inputs and calculations'!$N$11:$N$326,0))</x:f>
        <x:v>Indianapolis Cathedral</x:v>
      </x:c>
      <x:c r="D79" s="9" t="n">
        <x:f>INDEX('Inputs and calculations'!$L$11:$L$326,MATCH(A79,'Inputs and calculations'!$N$11:$N$326,0))</x:f>
        <x:v>850</x:v>
      </x:c>
      <x:c r="E79" s="10" t="n">
        <x:f>INDEX('Inputs and calculations'!$K$11:$K$326,MATCH(A79,'Inputs and calculations'!$N$11:$N$326,0))</x:f>
        <x:v>0.109107303877367</x:v>
      </x:c>
      <x:c r="F79" s="11" t="n">
        <x:f>INDEX('Inputs and calculations'!$M$11:$M$326,MATCH(A79,'Inputs and calculations'!$N$11:$N$326,0))</x:f>
        <x:v>812.9035166816952</x:v>
      </x:c>
      <x:c r="G79" s="8" t="str">
        <x:f>INDEX('Inputs and calculations'!$F$11:$F$326,MATCH(A79,'Inputs and calculations'!$N$11:$N$326,0))</x:f>
        <x:v>5A</x:v>
      </x:c>
      <x:c r="H79" s="8" t="str">
        <x:f>INDEX('Inputs and calculations'!$G$11:$G$326,MATCH(A79,'Inputs and calculations'!$N$11:$N$326,0))</x:f>
        <x:v>Yes</x:v>
      </x:c>
      <x:c r="I79" s="8" t="str">
        <x:f>INDEX('Inputs and calculations'!$P$11:$P$326,MATCH(A79,'Inputs and calculations'!$N$11:$N$326,0))</x:f>
        <x:v>No</x:v>
      </x:c>
      <x:c r="J79" s="1" t="str">
        <x:f>INDEX('Inputs and calculations'!$Q$11:$Q$326,MATCH(A79,'Inputs and calculations'!$N$11:$N$326,0))</x:f>
        <x:v>School NSLP proxy</x:v>
      </x:c>
      <x:c r="K79" s="1"/>
      <x:c r="L79" s="1"/>
      <x:c r="M79" s="1"/>
      <x:c r="N79" s="1"/>
      <x:c r="O79" s="1"/>
      <x:c r="P79" s="1"/>
      <x:c r="Q79" s="1"/>
      <x:c r="R79" s="1"/>
      <x:c r="S79" s="1"/>
      <x:c r="T79" s="1"/>
    </x:row>
    <x:row r="80" ht="20" customHeight="1">
      <x:c r="A80" s="8" t="n">
        <x:v>68</x:v>
      </x:c>
      <x:c r="B80" s="8" t="str">
        <x:f>INDEX('Inputs and calculations'!$O$11:$O$326,MATCH(A80,'Inputs and calculations'!$N$11:$N$326,0))</x:f>
        <x:v>5A</x:v>
      </x:c>
      <x:c r="C80" s="1" t="str">
        <x:f>INDEX('Inputs and calculations'!$A$11:$A$326,MATCH(A80,'Inputs and calculations'!$N$11:$N$326,0))</x:f>
        <x:v>Mooresville</x:v>
      </x:c>
      <x:c r="D80" s="9" t="n">
        <x:f>INDEX('Inputs and calculations'!$L$11:$L$326,MATCH(A80,'Inputs and calculations'!$N$11:$N$326,0))</x:f>
        <x:v>994</x:v>
      </x:c>
      <x:c r="E80" s="10" t="n">
        <x:f>INDEX('Inputs and calculations'!$K$11:$K$326,MATCH(A80,'Inputs and calculations'!$N$11:$N$326,0))</x:f>
        <x:v>0.47159904534606206</x:v>
      </x:c>
      <x:c r="F80" s="11" t="n">
        <x:f>INDEX('Inputs and calculations'!$M$11:$M$326,MATCH(A80,'Inputs and calculations'!$N$11:$N$326,0))</x:f>
        <x:v>806.4922195704056</x:v>
      </x:c>
      <x:c r="G80" s="8" t="str">
        <x:f>INDEX('Inputs and calculations'!$F$11:$F$326,MATCH(A80,'Inputs and calculations'!$N$11:$N$326,0))</x:f>
        <x:v>4A</x:v>
      </x:c>
      <x:c r="H80" s="8" t="str">
        <x:f>INDEX('Inputs and calculations'!$G$11:$G$326,MATCH(A80,'Inputs and calculations'!$N$11:$N$326,0))</x:f>
        <x:v>No</x:v>
      </x:c>
      <x:c r="I80" s="8" t="str">
        <x:f>INDEX('Inputs and calculations'!$P$11:$P$326,MATCH(A80,'Inputs and calculations'!$N$11:$N$326,0))</x:f>
        <x:v>No</x:v>
      </x:c>
      <x:c r="J80" s="1" t="str">
        <x:f>INDEX('Inputs and calculations'!$Q$11:$Q$326,MATCH(A80,'Inputs and calculations'!$N$11:$N$326,0))</x:f>
        <x:v>Corporation FRL proxy</x:v>
      </x:c>
      <x:c r="K80" s="1"/>
      <x:c r="L80" s="1"/>
      <x:c r="M80" s="1"/>
      <x:c r="N80" s="1"/>
      <x:c r="O80" s="1"/>
      <x:c r="P80" s="1"/>
      <x:c r="Q80" s="1"/>
      <x:c r="R80" s="1"/>
      <x:c r="S80" s="1"/>
      <x:c r="T80" s="1"/>
    </x:row>
    <x:row r="81" ht="20" customHeight="1">
      <x:c r="A81" s="8" t="n">
        <x:v>69</x:v>
      </x:c>
      <x:c r="B81" s="8" t="str">
        <x:f>INDEX('Inputs and calculations'!$O$11:$O$326,MATCH(A81,'Inputs and calculations'!$N$11:$N$326,0))</x:f>
        <x:v>5A</x:v>
      </x:c>
      <x:c r="C81" s="1" t="str">
        <x:f>INDEX('Inputs and calculations'!$A$11:$A$326,MATCH(A81,'Inputs and calculations'!$N$11:$N$326,0))</x:f>
        <x:v>Fort Wayne Wayne</x:v>
      </x:c>
      <x:c r="D81" s="9" t="n">
        <x:f>INDEX('Inputs and calculations'!$L$11:$L$326,MATCH(A81,'Inputs and calculations'!$N$11:$N$326,0))</x:f>
        <x:v>1062</x:v>
      </x:c>
      <x:c r="E81" s="10" t="n">
        <x:f>INDEX('Inputs and calculations'!$K$11:$K$326,MATCH(A81,'Inputs and calculations'!$N$11:$N$326,0))</x:f>
        <x:v>0.6170567375886525</x:v>
      </x:c>
      <x:c r="F81" s="11" t="n">
        <x:f>INDEX('Inputs and calculations'!$M$11:$M$326,MATCH(A81,'Inputs and calculations'!$N$11:$N$326,0))</x:f>
        <x:v>799.8742978723403</x:v>
      </x:c>
      <x:c r="G81" s="8" t="str">
        <x:f>INDEX('Inputs and calculations'!$F$11:$F$326,MATCH(A81,'Inputs and calculations'!$N$11:$N$326,0))</x:f>
        <x:v>5A</x:v>
      </x:c>
      <x:c r="H81" s="8" t="str">
        <x:f>INDEX('Inputs and calculations'!$G$11:$G$326,MATCH(A81,'Inputs and calculations'!$N$11:$N$326,0))</x:f>
        <x:v>No</x:v>
      </x:c>
      <x:c r="I81" s="8" t="str">
        <x:f>INDEX('Inputs and calculations'!$P$11:$P$326,MATCH(A81,'Inputs and calculations'!$N$11:$N$326,0))</x:f>
        <x:v>No</x:v>
      </x:c>
      <x:c r="J81" s="1" t="str">
        <x:f>INDEX('Inputs and calculations'!$Q$11:$Q$326,MATCH(A81,'Inputs and calculations'!$N$11:$N$326,0))</x:f>
        <x:v>Corporation FRL proxy</x:v>
      </x:c>
      <x:c r="K81" s="1"/>
      <x:c r="L81" s="1"/>
      <x:c r="M81" s="1"/>
      <x:c r="N81" s="1"/>
      <x:c r="O81" s="1"/>
      <x:c r="P81" s="1"/>
      <x:c r="Q81" s="1"/>
      <x:c r="R81" s="1"/>
      <x:c r="S81" s="1"/>
      <x:c r="T81" s="1"/>
    </x:row>
    <x:row r="82" ht="20" customHeight="1">
      <x:c r="A82" s="8" t="n">
        <x:v>70</x:v>
      </x:c>
      <x:c r="B82" s="8" t="str">
        <x:f>INDEX('Inputs and calculations'!$O$11:$O$326,MATCH(A82,'Inputs and calculations'!$N$11:$N$326,0))</x:f>
        <x:v>5A</x:v>
      </x:c>
      <x:c r="C82" s="1" t="str">
        <x:f>INDEX('Inputs and calculations'!$A$11:$A$326,MATCH(A82,'Inputs and calculations'!$N$11:$N$326,0))</x:f>
        <x:v>Northridge</x:v>
      </x:c>
      <x:c r="D82" s="9" t="n">
        <x:f>INDEX('Inputs and calculations'!$L$11:$L$326,MATCH(A82,'Inputs and calculations'!$N$11:$N$326,0))</x:f>
        <x:v>924</x:v>
      </x:c>
      <x:c r="E82" s="10" t="n">
        <x:f>INDEX('Inputs and calculations'!$K$11:$K$326,MATCH(A82,'Inputs and calculations'!$N$11:$N$326,0))</x:f>
        <x:v>0.349820604818042</x:v>
      </x:c>
      <x:c r="F82" s="11" t="n">
        <x:f>INDEX('Inputs and calculations'!$M$11:$M$326,MATCH(A82,'Inputs and calculations'!$N$11:$N$326,0))</x:f>
        <x:v>794.7063044592517</x:v>
      </x:c>
      <x:c r="G82" s="8" t="str">
        <x:f>INDEX('Inputs and calculations'!$F$11:$F$326,MATCH(A82,'Inputs and calculations'!$N$11:$N$326,0))</x:f>
        <x:v>4A</x:v>
      </x:c>
      <x:c r="H82" s="8" t="str">
        <x:f>INDEX('Inputs and calculations'!$G$11:$G$326,MATCH(A82,'Inputs and calculations'!$N$11:$N$326,0))</x:f>
        <x:v>No</x:v>
      </x:c>
      <x:c r="I82" s="8" t="str">
        <x:f>INDEX('Inputs and calculations'!$P$11:$P$326,MATCH(A82,'Inputs and calculations'!$N$11:$N$326,0))</x:f>
        <x:v>No</x:v>
      </x:c>
      <x:c r="J82" s="1" t="str">
        <x:f>INDEX('Inputs and calculations'!$Q$11:$Q$326,MATCH(A82,'Inputs and calculations'!$N$11:$N$326,0))</x:f>
        <x:v>Corporation FRL proxy</x:v>
      </x:c>
      <x:c r="K82" s="1"/>
      <x:c r="L82" s="1"/>
      <x:c r="M82" s="1"/>
      <x:c r="N82" s="1"/>
      <x:c r="O82" s="1"/>
      <x:c r="P82" s="1"/>
      <x:c r="Q82" s="1"/>
      <x:c r="R82" s="1"/>
      <x:c r="S82" s="1"/>
      <x:c r="T82" s="1"/>
    </x:row>
    <x:row r="83" ht="20" customHeight="1">
      <x:c r="A83" s="8" t="n">
        <x:v>71</x:v>
      </x:c>
      <x:c r="B83" s="8" t="str">
        <x:f>INDEX('Inputs and calculations'!$O$11:$O$326,MATCH(A83,'Inputs and calculations'!$N$11:$N$326,0))</x:f>
        <x:v>5A</x:v>
      </x:c>
      <x:c r="C83" s="1" t="str">
        <x:f>INDEX('Inputs and calculations'!$A$11:$A$326,MATCH(A83,'Inputs and calculations'!$N$11:$N$326,0))</x:f>
        <x:v>Kokomo</x:v>
      </x:c>
      <x:c r="D83" s="9" t="n">
        <x:f>INDEX('Inputs and calculations'!$L$11:$L$326,MATCH(A83,'Inputs and calculations'!$N$11:$N$326,0))</x:f>
        <x:v>1039</x:v>
      </x:c>
      <x:c r="E83" s="10" t="n">
        <x:f>INDEX('Inputs and calculations'!$K$11:$K$326,MATCH(A83,'Inputs and calculations'!$N$11:$N$326,0))</x:f>
        <x:v>0.5982415902140673</x:v>
      </x:c>
      <x:c r="F83" s="11" t="n">
        <x:f>INDEX('Inputs and calculations'!$M$11:$M$326,MATCH(A83,'Inputs and calculations'!$N$11:$N$326,0))</x:f>
        <x:v>790.3707951070337</x:v>
      </x:c>
      <x:c r="G83" s="8" t="str">
        <x:f>INDEX('Inputs and calculations'!$F$11:$F$326,MATCH(A83,'Inputs and calculations'!$N$11:$N$326,0))</x:f>
        <x:v>4A</x:v>
      </x:c>
      <x:c r="H83" s="8" t="str">
        <x:f>INDEX('Inputs and calculations'!$G$11:$G$326,MATCH(A83,'Inputs and calculations'!$N$11:$N$326,0))</x:f>
        <x:v>No</x:v>
      </x:c>
      <x:c r="I83" s="8" t="str">
        <x:f>INDEX('Inputs and calculations'!$P$11:$P$326,MATCH(A83,'Inputs and calculations'!$N$11:$N$326,0))</x:f>
        <x:v>No</x:v>
      </x:c>
      <x:c r="J83" s="1" t="str">
        <x:f>INDEX('Inputs and calculations'!$Q$11:$Q$326,MATCH(A83,'Inputs and calculations'!$N$11:$N$326,0))</x:f>
        <x:v>Corporation FRL proxy</x:v>
      </x:c>
      <x:c r="K83" s="1"/>
      <x:c r="L83" s="1"/>
      <x:c r="M83" s="1"/>
      <x:c r="N83" s="1"/>
      <x:c r="O83" s="1"/>
      <x:c r="P83" s="1"/>
      <x:c r="Q83" s="1"/>
      <x:c r="R83" s="1"/>
      <x:c r="S83" s="1"/>
      <x:c r="T83" s="1"/>
    </x:row>
    <x:row r="84" ht="20" customHeight="1">
      <x:c r="A84" s="8" t="n">
        <x:v>72</x:v>
      </x:c>
      <x:c r="B84" s="8" t="str">
        <x:f>INDEX('Inputs and calculations'!$O$11:$O$326,MATCH(A84,'Inputs and calculations'!$N$11:$N$326,0))</x:f>
        <x:v>5A</x:v>
      </x:c>
      <x:c r="C84" s="1" t="str">
        <x:f>INDEX('Inputs and calculations'!$A$11:$A$326,MATCH(A84,'Inputs and calculations'!$N$11:$N$326,0))</x:f>
        <x:v>Columbia City</x:v>
      </x:c>
      <x:c r="D84" s="9" t="n">
        <x:f>INDEX('Inputs and calculations'!$L$11:$L$326,MATCH(A84,'Inputs and calculations'!$N$11:$N$326,0))</x:f>
        <x:v>883</x:v>
      </x:c>
      <x:c r="E84" s="10" t="n">
        <x:f>INDEX('Inputs and calculations'!$K$11:$K$326,MATCH(A84,'Inputs and calculations'!$N$11:$N$326,0))</x:f>
        <x:v>0.3265193370165746</x:v>
      </x:c>
      <x:c r="F84" s="11" t="n">
        <x:f>INDEX('Inputs and calculations'!$M$11:$M$326,MATCH(A84,'Inputs and calculations'!$N$11:$N$326,0))</x:f>
        <x:v>767.6733701657458</x:v>
      </x:c>
      <x:c r="G84" s="8" t="str">
        <x:f>INDEX('Inputs and calculations'!$F$11:$F$326,MATCH(A84,'Inputs and calculations'!$N$11:$N$326,0))</x:f>
        <x:v>4A</x:v>
      </x:c>
      <x:c r="H84" s="8" t="str">
        <x:f>INDEX('Inputs and calculations'!$G$11:$G$326,MATCH(A84,'Inputs and calculations'!$N$11:$N$326,0))</x:f>
        <x:v>No</x:v>
      </x:c>
      <x:c r="I84" s="8" t="str">
        <x:f>INDEX('Inputs and calculations'!$P$11:$P$326,MATCH(A84,'Inputs and calculations'!$N$11:$N$326,0))</x:f>
        <x:v>No</x:v>
      </x:c>
      <x:c r="J84" s="1" t="str">
        <x:f>INDEX('Inputs and calculations'!$Q$11:$Q$326,MATCH(A84,'Inputs and calculations'!$N$11:$N$326,0))</x:f>
        <x:v>Corporation FRL proxy</x:v>
      </x:c>
      <x:c r="K84" s="1"/>
      <x:c r="L84" s="1"/>
      <x:c r="M84" s="1"/>
      <x:c r="N84" s="1"/>
      <x:c r="O84" s="1"/>
      <x:c r="P84" s="1"/>
      <x:c r="Q84" s="1"/>
      <x:c r="R84" s="1"/>
      <x:c r="S84" s="1"/>
      <x:c r="T84" s="1"/>
    </x:row>
    <x:row r="85" ht="20" customHeight="1">
      <x:c r="A85" s="8" t="n">
        <x:v>73</x:v>
      </x:c>
      <x:c r="B85" s="8" t="str">
        <x:f>INDEX('Inputs and calculations'!$O$11:$O$326,MATCH(A85,'Inputs and calculations'!$N$11:$N$326,0))</x:f>
        <x:v>5A</x:v>
      </x:c>
      <x:c r="C85" s="1" t="str">
        <x:f>INDEX('Inputs and calculations'!$A$11:$A$326,MATCH(A85,'Inputs and calculations'!$N$11:$N$326,0))</x:f>
        <x:v>Evansville F.J. Reitz</x:v>
      </x:c>
      <x:c r="D85" s="9" t="n">
        <x:f>INDEX('Inputs and calculations'!$L$11:$L$326,MATCH(A85,'Inputs and calculations'!$N$11:$N$326,0))</x:f>
        <x:v>981</x:v>
      </x:c>
      <x:c r="E85" s="10" t="n">
        <x:f>INDEX('Inputs and calculations'!$K$11:$K$326,MATCH(A85,'Inputs and calculations'!$N$11:$N$326,0))</x:f>
        <x:v>0.5441331165726307</x:v>
      </x:c>
      <x:c r="F85" s="11" t="n">
        <x:f>INDEX('Inputs and calculations'!$M$11:$M$326,MATCH(A85,'Inputs and calculations'!$N$11:$N$326,0))</x:f>
        <x:v>767.4821650568997</x:v>
      </x:c>
      <x:c r="G85" s="8" t="str">
        <x:f>INDEX('Inputs and calculations'!$F$11:$F$326,MATCH(A85,'Inputs and calculations'!$N$11:$N$326,0))</x:f>
        <x:v>4A</x:v>
      </x:c>
      <x:c r="H85" s="8" t="str">
        <x:f>INDEX('Inputs and calculations'!$G$11:$G$326,MATCH(A85,'Inputs and calculations'!$N$11:$N$326,0))</x:f>
        <x:v>No</x:v>
      </x:c>
      <x:c r="I85" s="8" t="str">
        <x:f>INDEX('Inputs and calculations'!$P$11:$P$326,MATCH(A85,'Inputs and calculations'!$N$11:$N$326,0))</x:f>
        <x:v>No</x:v>
      </x:c>
      <x:c r="J85" s="1" t="str">
        <x:f>INDEX('Inputs and calculations'!$Q$11:$Q$326,MATCH(A85,'Inputs and calculations'!$N$11:$N$326,0))</x:f>
        <x:v>Corporation FRL proxy</x:v>
      </x:c>
      <x:c r="K85" s="1"/>
      <x:c r="L85" s="1"/>
      <x:c r="M85" s="1"/>
      <x:c r="N85" s="1"/>
      <x:c r="O85" s="1"/>
      <x:c r="P85" s="1"/>
      <x:c r="Q85" s="1"/>
      <x:c r="R85" s="1"/>
      <x:c r="S85" s="1"/>
      <x:c r="T85" s="1"/>
    </x:row>
    <x:row r="86" ht="20" customHeight="1">
      <x:c r="A86" s="8" t="n">
        <x:v>74</x:v>
      </x:c>
      <x:c r="B86" s="8" t="str">
        <x:f>INDEX('Inputs and calculations'!$O$11:$O$326,MATCH(A86,'Inputs and calculations'!$N$11:$N$326,0))</x:f>
        <x:v>5A</x:v>
      </x:c>
      <x:c r="C86" s="1" t="str">
        <x:f>INDEX('Inputs and calculations'!$A$11:$A$326,MATCH(A86,'Inputs and calculations'!$N$11:$N$326,0))</x:f>
        <x:v>Fort Wayne North Side</x:v>
      </x:c>
      <x:c r="D86" s="9" t="n">
        <x:f>INDEX('Inputs and calculations'!$L$11:$L$326,MATCH(A86,'Inputs and calculations'!$N$11:$N$326,0))</x:f>
        <x:v>1001</x:v>
      </x:c>
      <x:c r="E86" s="10" t="n">
        <x:f>INDEX('Inputs and calculations'!$K$11:$K$326,MATCH(A86,'Inputs and calculations'!$N$11:$N$326,0))</x:f>
        <x:v>0.6170567375886525</x:v>
      </x:c>
      <x:c r="F86" s="11" t="n">
        <x:f>INDEX('Inputs and calculations'!$M$11:$M$326,MATCH(A86,'Inputs and calculations'!$N$11:$N$326,0))</x:f>
        <x:v>753.9304822695035</x:v>
      </x:c>
      <x:c r="G86" s="8" t="str">
        <x:f>INDEX('Inputs and calculations'!$F$11:$F$326,MATCH(A86,'Inputs and calculations'!$N$11:$N$326,0))</x:f>
        <x:v>4A</x:v>
      </x:c>
      <x:c r="H86" s="8" t="str">
        <x:f>INDEX('Inputs and calculations'!$G$11:$G$326,MATCH(A86,'Inputs and calculations'!$N$11:$N$326,0))</x:f>
        <x:v>No</x:v>
      </x:c>
      <x:c r="I86" s="8" t="str">
        <x:f>INDEX('Inputs and calculations'!$P$11:$P$326,MATCH(A86,'Inputs and calculations'!$N$11:$N$326,0))</x:f>
        <x:v>No</x:v>
      </x:c>
      <x:c r="J86" s="1" t="str">
        <x:f>INDEX('Inputs and calculations'!$Q$11:$Q$326,MATCH(A86,'Inputs and calculations'!$N$11:$N$326,0))</x:f>
        <x:v>Corporation FRL proxy</x:v>
      </x:c>
      <x:c r="K86" s="1"/>
      <x:c r="L86" s="1"/>
      <x:c r="M86" s="1"/>
      <x:c r="N86" s="1"/>
      <x:c r="O86" s="1"/>
      <x:c r="P86" s="1"/>
      <x:c r="Q86" s="1"/>
      <x:c r="R86" s="1"/>
      <x:c r="S86" s="1"/>
      <x:c r="T86" s="1"/>
    </x:row>
    <x:row r="87" ht="20" customHeight="1">
      <x:c r="A87" s="8" t="n">
        <x:v>75</x:v>
      </x:c>
      <x:c r="B87" s="8" t="str">
        <x:f>INDEX('Inputs and calculations'!$O$11:$O$326,MATCH(A87,'Inputs and calculations'!$N$11:$N$326,0))</x:f>
        <x:v>5A</x:v>
      </x:c>
      <x:c r="C87" s="1" t="str">
        <x:f>INDEX('Inputs and calculations'!$A$11:$A$326,MATCH(A87,'Inputs and calculations'!$N$11:$N$326,0))</x:f>
        <x:v>South Bend Riley</x:v>
      </x:c>
      <x:c r="D87" s="9" t="n">
        <x:f>INDEX('Inputs and calculations'!$L$11:$L$326,MATCH(A87,'Inputs and calculations'!$N$11:$N$326,0))</x:f>
        <x:v>1000</x:v>
      </x:c>
      <x:c r="E87" s="10" t="n">
        <x:f>INDEX('Inputs and calculations'!$K$11:$K$326,MATCH(A87,'Inputs and calculations'!$N$11:$N$326,0))</x:f>
        <x:v>0.6204186444634658</x:v>
      </x:c>
      <x:c r="F87" s="11" t="n">
        <x:f>INDEX('Inputs and calculations'!$M$11:$M$326,MATCH(A87,'Inputs and calculations'!$N$11:$N$326,0))</x:f>
        <x:v>751.8325422146137</x:v>
      </x:c>
      <x:c r="G87" s="8" t="str">
        <x:f>INDEX('Inputs and calculations'!$F$11:$F$326,MATCH(A87,'Inputs and calculations'!$N$11:$N$326,0))</x:f>
        <x:v>4A</x:v>
      </x:c>
      <x:c r="H87" s="8" t="str">
        <x:f>INDEX('Inputs and calculations'!$G$11:$G$326,MATCH(A87,'Inputs and calculations'!$N$11:$N$326,0))</x:f>
        <x:v>No</x:v>
      </x:c>
      <x:c r="I87" s="8" t="str">
        <x:f>INDEX('Inputs and calculations'!$P$11:$P$326,MATCH(A87,'Inputs and calculations'!$N$11:$N$326,0))</x:f>
        <x:v>No</x:v>
      </x:c>
      <x:c r="J87" s="1" t="str">
        <x:f>INDEX('Inputs and calculations'!$Q$11:$Q$326,MATCH(A87,'Inputs and calculations'!$N$11:$N$326,0))</x:f>
        <x:v>Corporation FRL proxy</x:v>
      </x:c>
      <x:c r="K87" s="1"/>
      <x:c r="L87" s="1"/>
      <x:c r="M87" s="1"/>
      <x:c r="N87" s="1"/>
      <x:c r="O87" s="1"/>
      <x:c r="P87" s="1"/>
      <x:c r="Q87" s="1"/>
      <x:c r="R87" s="1"/>
      <x:c r="S87" s="1"/>
      <x:c r="T87" s="1"/>
    </x:row>
    <x:row r="88" ht="20" customHeight="1">
      <x:c r="A88" s="8" t="n">
        <x:v>76</x:v>
      </x:c>
      <x:c r="B88" s="8" t="str">
        <x:f>INDEX('Inputs and calculations'!$O$11:$O$326,MATCH(A88,'Inputs and calculations'!$N$11:$N$326,0))</x:f>
        <x:v>5A</x:v>
      </x:c>
      <x:c r="C88" s="1" t="str">
        <x:f>INDEX('Inputs and calculations'!$A$11:$A$326,MATCH(A88,'Inputs and calculations'!$N$11:$N$326,0))</x:f>
        <x:v>Michigan City</x:v>
      </x:c>
      <x:c r="D88" s="9" t="n">
        <x:f>INDEX('Inputs and calculations'!$L$11:$L$326,MATCH(A88,'Inputs and calculations'!$N$11:$N$326,0))</x:f>
        <x:v>1053</x:v>
      </x:c>
      <x:c r="E88" s="10" t="n">
        <x:f>INDEX('Inputs and calculations'!$K$11:$K$326,MATCH(A88,'Inputs and calculations'!$N$11:$N$326,0))</x:f>
        <x:v>0.720974175939534</x:v>
      </x:c>
      <x:c r="F88" s="11" t="n">
        <x:f>INDEX('Inputs and calculations'!$M$11:$M$326,MATCH(A88,'Inputs and calculations'!$N$11:$N$326,0))</x:f>
        <x:v>749.3256770942684</x:v>
      </x:c>
      <x:c r="G88" s="8" t="str">
        <x:f>INDEX('Inputs and calculations'!$F$11:$F$326,MATCH(A88,'Inputs and calculations'!$N$11:$N$326,0))</x:f>
        <x:v>5A</x:v>
      </x:c>
      <x:c r="H88" s="8" t="str">
        <x:f>INDEX('Inputs and calculations'!$G$11:$G$326,MATCH(A88,'Inputs and calculations'!$N$11:$N$326,0))</x:f>
        <x:v>No</x:v>
      </x:c>
      <x:c r="I88" s="8" t="str">
        <x:f>INDEX('Inputs and calculations'!$P$11:$P$326,MATCH(A88,'Inputs and calculations'!$N$11:$N$326,0))</x:f>
        <x:v>No</x:v>
      </x:c>
      <x:c r="J88" s="1" t="str">
        <x:f>INDEX('Inputs and calculations'!$Q$11:$Q$326,MATCH(A88,'Inputs and calculations'!$N$11:$N$326,0))</x:f>
        <x:v>Corporation FRL proxy</x:v>
      </x:c>
      <x:c r="K88" s="1"/>
      <x:c r="L88" s="1"/>
      <x:c r="M88" s="1"/>
      <x:c r="N88" s="1"/>
      <x:c r="O88" s="1"/>
      <x:c r="P88" s="1"/>
      <x:c r="Q88" s="1"/>
      <x:c r="R88" s="1"/>
      <x:c r="S88" s="1"/>
      <x:c r="T88" s="1"/>
    </x:row>
    <x:row r="89" ht="20" customHeight="1">
      <x:c r="A89" s="8" t="n">
        <x:v>77</x:v>
      </x:c>
      <x:c r="B89" s="8" t="str">
        <x:f>INDEX('Inputs and calculations'!$O$11:$O$326,MATCH(A89,'Inputs and calculations'!$N$11:$N$326,0))</x:f>
        <x:v>5A</x:v>
      </x:c>
      <x:c r="C89" s="1" t="str">
        <x:f>INDEX('Inputs and calculations'!$A$11:$A$326,MATCH(A89,'Inputs and calculations'!$N$11:$N$326,0))</x:f>
        <x:v>Hammond Morton</x:v>
      </x:c>
      <x:c r="D89" s="9" t="n">
        <x:f>INDEX('Inputs and calculations'!$L$11:$L$326,MATCH(A89,'Inputs and calculations'!$N$11:$N$326,0))</x:f>
        <x:v>966</x:v>
      </x:c>
      <x:c r="E89" s="10" t="n">
        <x:f>INDEX('Inputs and calculations'!$K$11:$K$326,MATCH(A89,'Inputs and calculations'!$N$11:$N$326,0))</x:f>
        <x:v>0.5743431221020092</x:v>
      </x:c>
      <x:c r="F89" s="11" t="n">
        <x:f>INDEX('Inputs and calculations'!$M$11:$M$326,MATCH(A89,'Inputs and calculations'!$N$11:$N$326,0))</x:f>
        <x:v>744.0738176197837</x:v>
      </x:c>
      <x:c r="G89" s="8" t="str">
        <x:f>INDEX('Inputs and calculations'!$F$11:$F$326,MATCH(A89,'Inputs and calculations'!$N$11:$N$326,0))</x:f>
        <x:v>4A</x:v>
      </x:c>
      <x:c r="H89" s="8" t="str">
        <x:f>INDEX('Inputs and calculations'!$G$11:$G$326,MATCH(A89,'Inputs and calculations'!$N$11:$N$326,0))</x:f>
        <x:v>No</x:v>
      </x:c>
      <x:c r="I89" s="8" t="str">
        <x:f>INDEX('Inputs and calculations'!$P$11:$P$326,MATCH(A89,'Inputs and calculations'!$N$11:$N$326,0))</x:f>
        <x:v>No</x:v>
      </x:c>
      <x:c r="J89" s="1" t="str">
        <x:f>INDEX('Inputs and calculations'!$Q$11:$Q$326,MATCH(A89,'Inputs and calculations'!$N$11:$N$326,0))</x:f>
        <x:v>Corporation FRL proxy</x:v>
      </x:c>
      <x:c r="K89" s="1"/>
      <x:c r="L89" s="1"/>
      <x:c r="M89" s="1"/>
      <x:c r="N89" s="1"/>
      <x:c r="O89" s="1"/>
      <x:c r="P89" s="1"/>
      <x:c r="Q89" s="1"/>
      <x:c r="R89" s="1"/>
      <x:c r="S89" s="1"/>
      <x:c r="T89" s="1"/>
    </x:row>
    <x:row r="90" ht="20" customHeight="1">
      <x:c r="A90" s="8" t="n">
        <x:v>78</x:v>
      </x:c>
      <x:c r="B90" s="8" t="str">
        <x:f>INDEX('Inputs and calculations'!$O$11:$O$326,MATCH(A90,'Inputs and calculations'!$N$11:$N$326,0))</x:f>
        <x:v>5A</x:v>
      </x:c>
      <x:c r="C90" s="1" t="str">
        <x:f>INDEX('Inputs and calculations'!$A$11:$A$326,MATCH(A90,'Inputs and calculations'!$N$11:$N$326,0))</x:f>
        <x:v>Greenwood Community</x:v>
      </x:c>
      <x:c r="D90" s="9" t="n">
        <x:f>INDEX('Inputs and calculations'!$L$11:$L$326,MATCH(A90,'Inputs and calculations'!$N$11:$N$326,0))</x:f>
        <x:v>924</x:v>
      </x:c>
      <x:c r="E90" s="10" t="n">
        <x:f>INDEX('Inputs and calculations'!$K$11:$K$326,MATCH(A90,'Inputs and calculations'!$N$11:$N$326,0))</x:f>
        <x:v>0.49638494141111944</x:v>
      </x:c>
      <x:c r="F90" s="11" t="n">
        <x:f>INDEX('Inputs and calculations'!$M$11:$M$326,MATCH(A90,'Inputs and calculations'!$N$11:$N$326,0))</x:f>
        <x:v>740.5361256544503</x:v>
      </x:c>
      <x:c r="G90" s="8" t="str">
        <x:f>INDEX('Inputs and calculations'!$F$11:$F$326,MATCH(A90,'Inputs and calculations'!$N$11:$N$326,0))</x:f>
        <x:v>4A</x:v>
      </x:c>
      <x:c r="H90" s="8" t="str">
        <x:f>INDEX('Inputs and calculations'!$G$11:$G$326,MATCH(A90,'Inputs and calculations'!$N$11:$N$326,0))</x:f>
        <x:v>No</x:v>
      </x:c>
      <x:c r="I90" s="8" t="str">
        <x:f>INDEX('Inputs and calculations'!$P$11:$P$326,MATCH(A90,'Inputs and calculations'!$N$11:$N$326,0))</x:f>
        <x:v>No</x:v>
      </x:c>
      <x:c r="J90" s="1" t="str">
        <x:f>INDEX('Inputs and calculations'!$Q$11:$Q$326,MATCH(A90,'Inputs and calculations'!$N$11:$N$326,0))</x:f>
        <x:v>Corporation FRL proxy</x:v>
      </x:c>
      <x:c r="K90" s="1"/>
      <x:c r="L90" s="1"/>
      <x:c r="M90" s="1"/>
      <x:c r="N90" s="1"/>
      <x:c r="O90" s="1"/>
      <x:c r="P90" s="1"/>
      <x:c r="Q90" s="1"/>
      <x:c r="R90" s="1"/>
      <x:c r="S90" s="1"/>
      <x:c r="T90" s="1"/>
    </x:row>
    <x:row r="91" ht="20" customHeight="1">
      <x:c r="A91" s="8" t="n">
        <x:v>79</x:v>
      </x:c>
      <x:c r="B91" s="8" t="str">
        <x:f>INDEX('Inputs and calculations'!$O$11:$O$326,MATCH(A91,'Inputs and calculations'!$N$11:$N$326,0))</x:f>
        <x:v>5A</x:v>
      </x:c>
      <x:c r="C91" s="1" t="str">
        <x:f>INDEX('Inputs and calculations'!$A$11:$A$326,MATCH(A91,'Inputs and calculations'!$N$11:$N$326,0))</x:f>
        <x:v>Martinsville</x:v>
      </x:c>
      <x:c r="D91" s="9" t="n">
        <x:f>INDEX('Inputs and calculations'!$L$11:$L$326,MATCH(A91,'Inputs and calculations'!$N$11:$N$326,0))</x:f>
        <x:v>918</x:v>
      </x:c>
      <x:c r="E91" s="10" t="n">
        <x:f>INDEX('Inputs and calculations'!$K$11:$K$326,MATCH(A91,'Inputs and calculations'!$N$11:$N$326,0))</x:f>
        <x:v>0.511954261954262</x:v>
      </x:c>
      <x:c r="F91" s="11" t="n">
        <x:f>INDEX('Inputs and calculations'!$M$11:$M$326,MATCH(A91,'Inputs and calculations'!$N$11:$N$326,0))</x:f>
        <x:v>730.010395010395</x:v>
      </x:c>
      <x:c r="G91" s="8" t="str">
        <x:f>INDEX('Inputs and calculations'!$F$11:$F$326,MATCH(A91,'Inputs and calculations'!$N$11:$N$326,0))</x:f>
        <x:v>4A</x:v>
      </x:c>
      <x:c r="H91" s="8" t="str">
        <x:f>INDEX('Inputs and calculations'!$G$11:$G$326,MATCH(A91,'Inputs and calculations'!$N$11:$N$326,0))</x:f>
        <x:v>No</x:v>
      </x:c>
      <x:c r="I91" s="8" t="str">
        <x:f>INDEX('Inputs and calculations'!$P$11:$P$326,MATCH(A91,'Inputs and calculations'!$N$11:$N$326,0))</x:f>
        <x:v>No</x:v>
      </x:c>
      <x:c r="J91" s="1" t="str">
        <x:f>INDEX('Inputs and calculations'!$Q$11:$Q$326,MATCH(A91,'Inputs and calculations'!$N$11:$N$326,0))</x:f>
        <x:v>Corporation FRL proxy</x:v>
      </x:c>
      <x:c r="K91" s="1"/>
      <x:c r="L91" s="1"/>
      <x:c r="M91" s="1"/>
      <x:c r="N91" s="1"/>
      <x:c r="O91" s="1"/>
      <x:c r="P91" s="1"/>
      <x:c r="Q91" s="1"/>
      <x:c r="R91" s="1"/>
      <x:c r="S91" s="1"/>
      <x:c r="T91" s="1"/>
    </x:row>
    <x:row r="92" ht="20" customHeight="1">
      <x:c r="A92" s="8" t="n">
        <x:v>80</x:v>
      </x:c>
      <x:c r="B92" s="8" t="str">
        <x:f>INDEX('Inputs and calculations'!$O$11:$O$326,MATCH(A92,'Inputs and calculations'!$N$11:$N$326,0))</x:f>
        <x:v>5A</x:v>
      </x:c>
      <x:c r="C92" s="1" t="str">
        <x:f>INDEX('Inputs and calculations'!$A$11:$A$326,MATCH(A92,'Inputs and calculations'!$N$11:$N$326,0))</x:f>
        <x:v>Hobart</x:v>
      </x:c>
      <x:c r="D92" s="9" t="n">
        <x:f>INDEX('Inputs and calculations'!$L$11:$L$326,MATCH(A92,'Inputs and calculations'!$N$11:$N$326,0))</x:f>
        <x:v>932</x:v>
      </x:c>
      <x:c r="E92" s="10" t="n">
        <x:f>INDEX('Inputs and calculations'!$K$11:$K$326,MATCH(A92,'Inputs and calculations'!$N$11:$N$326,0))</x:f>
        <x:v>0.5628757515030061</x:v>
      </x:c>
      <x:c r="F92" s="11" t="n">
        <x:f>INDEX('Inputs and calculations'!$M$11:$M$326,MATCH(A92,'Inputs and calculations'!$N$11:$N$326,0))</x:f>
        <x:v>722.1599198396793</x:v>
      </x:c>
      <x:c r="G92" s="8" t="str">
        <x:f>INDEX('Inputs and calculations'!$F$11:$F$326,MATCH(A92,'Inputs and calculations'!$N$11:$N$326,0))</x:f>
        <x:v>4A</x:v>
      </x:c>
      <x:c r="H92" s="8" t="str">
        <x:f>INDEX('Inputs and calculations'!$G$11:$G$326,MATCH(A92,'Inputs and calculations'!$N$11:$N$326,0))</x:f>
        <x:v>No</x:v>
      </x:c>
      <x:c r="I92" s="8" t="str">
        <x:f>INDEX('Inputs and calculations'!$P$11:$P$326,MATCH(A92,'Inputs and calculations'!$N$11:$N$326,0))</x:f>
        <x:v>No</x:v>
      </x:c>
      <x:c r="J92" s="1" t="str">
        <x:f>INDEX('Inputs and calculations'!$Q$11:$Q$326,MATCH(A92,'Inputs and calculations'!$N$11:$N$326,0))</x:f>
        <x:v>Corporation FRL proxy</x:v>
      </x:c>
      <x:c r="K92" s="1"/>
      <x:c r="L92" s="1"/>
      <x:c r="M92" s="1"/>
      <x:c r="N92" s="1"/>
      <x:c r="O92" s="1"/>
      <x:c r="P92" s="1"/>
      <x:c r="Q92" s="1"/>
      <x:c r="R92" s="1"/>
      <x:c r="S92" s="1"/>
      <x:c r="T92" s="1"/>
    </x:row>
    <x:row r="93" ht="20" customHeight="1">
      <x:c r="A93" s="8" t="n">
        <x:v>81</x:v>
      </x:c>
      <x:c r="B93" s="8" t="str">
        <x:f>INDEX('Inputs and calculations'!$O$11:$O$326,MATCH(A93,'Inputs and calculations'!$N$11:$N$326,0))</x:f>
        <x:v>5A</x:v>
      </x:c>
      <x:c r="C93" s="1" t="str">
        <x:f>INDEX('Inputs and calculations'!$A$11:$A$326,MATCH(A93,'Inputs and calculations'!$N$11:$N$326,0))</x:f>
        <x:v>Richmond</x:v>
      </x:c>
      <x:c r="D93" s="9" t="n">
        <x:f>INDEX('Inputs and calculations'!$L$11:$L$326,MATCH(A93,'Inputs and calculations'!$N$11:$N$326,0))</x:f>
        <x:v>968</x:v>
      </x:c>
      <x:c r="E93" s="10" t="n">
        <x:f>INDEX('Inputs and calculations'!$K$11:$K$326,MATCH(A93,'Inputs and calculations'!$N$11:$N$326,0))</x:f>
        <x:v>0.6369195922989808</x:v>
      </x:c>
      <x:c r="F93" s="11" t="n">
        <x:f>INDEX('Inputs and calculations'!$M$11:$M$326,MATCH(A93,'Inputs and calculations'!$N$11:$N$326,0))</x:f>
        <x:v>721.3847338618347</x:v>
      </x:c>
      <x:c r="G93" s="8" t="str">
        <x:f>INDEX('Inputs and calculations'!$F$11:$F$326,MATCH(A93,'Inputs and calculations'!$N$11:$N$326,0))</x:f>
        <x:v>4A</x:v>
      </x:c>
      <x:c r="H93" s="8" t="str">
        <x:f>INDEX('Inputs and calculations'!$G$11:$G$326,MATCH(A93,'Inputs and calculations'!$N$11:$N$326,0))</x:f>
        <x:v>No</x:v>
      </x:c>
      <x:c r="I93" s="8" t="str">
        <x:f>INDEX('Inputs and calculations'!$P$11:$P$326,MATCH(A93,'Inputs and calculations'!$N$11:$N$326,0))</x:f>
        <x:v>No</x:v>
      </x:c>
      <x:c r="J93" s="1" t="str">
        <x:f>INDEX('Inputs and calculations'!$Q$11:$Q$326,MATCH(A93,'Inputs and calculations'!$N$11:$N$326,0))</x:f>
        <x:v>Corporation FRL proxy</x:v>
      </x:c>
      <x:c r="K93" s="1"/>
      <x:c r="L93" s="1"/>
      <x:c r="M93" s="1"/>
      <x:c r="N93" s="1"/>
      <x:c r="O93" s="1"/>
      <x:c r="P93" s="1"/>
      <x:c r="Q93" s="1"/>
      <x:c r="R93" s="1"/>
      <x:c r="S93" s="1"/>
      <x:c r="T93" s="1"/>
    </x:row>
    <x:row r="94" ht="20" customHeight="1">
      <x:c r="A94" s="8" t="n">
        <x:v>82</x:v>
      </x:c>
      <x:c r="B94" s="8" t="str">
        <x:f>INDEX('Inputs and calculations'!$O$11:$O$326,MATCH(A94,'Inputs and calculations'!$N$11:$N$326,0))</x:f>
        <x:v>5A</x:v>
      </x:c>
      <x:c r="C94" s="1" t="str">
        <x:f>INDEX('Inputs and calculations'!$A$11:$A$326,MATCH(A94,'Inputs and calculations'!$N$11:$N$326,0))</x:f>
        <x:v>Roncalli</x:v>
      </x:c>
      <x:c r="D94" s="9" t="n">
        <x:f>INDEX('Inputs and calculations'!$L$11:$L$326,MATCH(A94,'Inputs and calculations'!$N$11:$N$326,0))</x:f>
        <x:v>811</x:v>
      </x:c>
      <x:c r="E94" s="10" t="n">
        <x:f>INDEX('Inputs and calculations'!$K$11:$K$326,MATCH(A94,'Inputs and calculations'!$N$11:$N$326,0))</x:f>
        <x:v>0.2930232558139535</x:v>
      </x:c>
      <x:c r="F94" s="11" t="n">
        <x:f>INDEX('Inputs and calculations'!$M$11:$M$326,MATCH(A94,'Inputs and calculations'!$N$11:$N$326,0))</x:f>
        <x:v>715.9432558139536</x:v>
      </x:c>
      <x:c r="G94" s="8" t="str">
        <x:f>INDEX('Inputs and calculations'!$F$11:$F$326,MATCH(A94,'Inputs and calculations'!$N$11:$N$326,0))</x:f>
        <x:v>4A</x:v>
      </x:c>
      <x:c r="H94" s="8" t="str">
        <x:f>INDEX('Inputs and calculations'!$G$11:$G$326,MATCH(A94,'Inputs and calculations'!$N$11:$N$326,0))</x:f>
        <x:v>No</x:v>
      </x:c>
      <x:c r="I94" s="8" t="str">
        <x:f>INDEX('Inputs and calculations'!$P$11:$P$326,MATCH(A94,'Inputs and calculations'!$N$11:$N$326,0))</x:f>
        <x:v>No</x:v>
      </x:c>
      <x:c r="J94" s="1" t="str">
        <x:f>INDEX('Inputs and calculations'!$Q$11:$Q$326,MATCH(A94,'Inputs and calculations'!$N$11:$N$326,0))</x:f>
        <x:v>School NSLP proxy</x:v>
      </x:c>
      <x:c r="K94" s="1"/>
      <x:c r="L94" s="1"/>
      <x:c r="M94" s="1"/>
      <x:c r="N94" s="1"/>
      <x:c r="O94" s="1"/>
      <x:c r="P94" s="1"/>
      <x:c r="Q94" s="1"/>
      <x:c r="R94" s="1"/>
      <x:c r="S94" s="1"/>
      <x:c r="T94" s="1"/>
    </x:row>
    <x:row r="95" ht="20" customHeight="1">
      <x:c r="A95" s="8" t="n">
        <x:v>83</x:v>
      </x:c>
      <x:c r="B95" s="8" t="str">
        <x:f>INDEX('Inputs and calculations'!$O$11:$O$326,MATCH(A95,'Inputs and calculations'!$N$11:$N$326,0))</x:f>
        <x:v>5A</x:v>
      </x:c>
      <x:c r="C95" s="1" t="str">
        <x:f>INDEX('Inputs and calculations'!$A$11:$A$326,MATCH(A95,'Inputs and calculations'!$N$11:$N$326,0))</x:f>
        <x:v>Muncie Central</x:v>
      </x:c>
      <x:c r="D95" s="9" t="n">
        <x:f>INDEX('Inputs and calculations'!$L$11:$L$326,MATCH(A95,'Inputs and calculations'!$N$11:$N$326,0))</x:f>
        <x:v>1024</x:v>
      </x:c>
      <x:c r="E95" s="10" t="n">
        <x:f>INDEX('Inputs and calculations'!$K$11:$K$326,MATCH(A95,'Inputs and calculations'!$N$11:$N$326,0))</x:f>
        <x:v>0.7673461387691102</x:v>
      </x:c>
      <x:c r="F95" s="11" t="n">
        <x:f>INDEX('Inputs and calculations'!$M$11:$M$326,MATCH(A95,'Inputs and calculations'!$N$11:$N$326,0))</x:f>
        <x:v>709.6950215601724</x:v>
      </x:c>
      <x:c r="G95" s="8" t="str">
        <x:f>INDEX('Inputs and calculations'!$F$11:$F$326,MATCH(A95,'Inputs and calculations'!$N$11:$N$326,0))</x:f>
        <x:v>4A</x:v>
      </x:c>
      <x:c r="H95" s="8" t="str">
        <x:f>INDEX('Inputs and calculations'!$G$11:$G$326,MATCH(A95,'Inputs and calculations'!$N$11:$N$326,0))</x:f>
        <x:v>No</x:v>
      </x:c>
      <x:c r="I95" s="8" t="str">
        <x:f>INDEX('Inputs and calculations'!$P$11:$P$326,MATCH(A95,'Inputs and calculations'!$N$11:$N$326,0))</x:f>
        <x:v>No</x:v>
      </x:c>
      <x:c r="J95" s="1" t="str">
        <x:f>INDEX('Inputs and calculations'!$Q$11:$Q$326,MATCH(A95,'Inputs and calculations'!$N$11:$N$326,0))</x:f>
        <x:v>Corporation FRL proxy</x:v>
      </x:c>
      <x:c r="K95" s="1"/>
      <x:c r="L95" s="1"/>
      <x:c r="M95" s="1"/>
      <x:c r="N95" s="1"/>
      <x:c r="O95" s="1"/>
      <x:c r="P95" s="1"/>
      <x:c r="Q95" s="1"/>
      <x:c r="R95" s="1"/>
      <x:c r="S95" s="1"/>
      <x:c r="T95" s="1"/>
    </x:row>
    <x:row r="96" ht="20" customHeight="1">
      <x:c r="A96" s="8" t="n">
        <x:v>84</x:v>
      </x:c>
      <x:c r="B96" s="8" t="str">
        <x:f>INDEX('Inputs and calculations'!$O$11:$O$326,MATCH(A96,'Inputs and calculations'!$N$11:$N$326,0))</x:f>
        <x:v>5A</x:v>
      </x:c>
      <x:c r="C96" s="1" t="str">
        <x:f>INDEX('Inputs and calculations'!$A$11:$A$326,MATCH(A96,'Inputs and calculations'!$N$11:$N$326,0))</x:f>
        <x:v>Mishawaka</x:v>
      </x:c>
      <x:c r="D96" s="9" t="n">
        <x:f>INDEX('Inputs and calculations'!$L$11:$L$326,MATCH(A96,'Inputs and calculations'!$N$11:$N$326,0))</x:f>
        <x:v>969</x:v>
      </x:c>
      <x:c r="E96" s="10" t="n">
        <x:f>INDEX('Inputs and calculations'!$K$11:$K$326,MATCH(A96,'Inputs and calculations'!$N$11:$N$326,0))</x:f>
        <x:v>0.6886417791898332</x:v>
      </x:c>
      <x:c r="F96" s="11" t="n">
        <x:f>INDEX('Inputs and calculations'!$M$11:$M$326,MATCH(A96,'Inputs and calculations'!$N$11:$N$326,0))</x:f>
        <x:v>702.0824463860207</x:v>
      </x:c>
      <x:c r="G96" s="8" t="str">
        <x:f>INDEX('Inputs and calculations'!$F$11:$F$326,MATCH(A96,'Inputs and calculations'!$N$11:$N$326,0))</x:f>
        <x:v>4A</x:v>
      </x:c>
      <x:c r="H96" s="8" t="str">
        <x:f>INDEX('Inputs and calculations'!$G$11:$G$326,MATCH(A96,'Inputs and calculations'!$N$11:$N$326,0))</x:f>
        <x:v>No</x:v>
      </x:c>
      <x:c r="I96" s="8" t="str">
        <x:f>INDEX('Inputs and calculations'!$P$11:$P$326,MATCH(A96,'Inputs and calculations'!$N$11:$N$326,0))</x:f>
        <x:v>No</x:v>
      </x:c>
      <x:c r="J96" s="1" t="str">
        <x:f>INDEX('Inputs and calculations'!$Q$11:$Q$326,MATCH(A96,'Inputs and calculations'!$N$11:$N$326,0))</x:f>
        <x:v>Corporation FRL proxy</x:v>
      </x:c>
      <x:c r="K96" s="1"/>
      <x:c r="L96" s="1"/>
      <x:c r="M96" s="1"/>
      <x:c r="N96" s="1"/>
      <x:c r="O96" s="1"/>
      <x:c r="P96" s="1"/>
      <x:c r="Q96" s="1"/>
      <x:c r="R96" s="1"/>
      <x:c r="S96" s="1"/>
      <x:c r="T96" s="1"/>
    </x:row>
    <x:row r="97" ht="20" customHeight="1">
      <x:c r="A97" s="8" t="n">
        <x:v>85</x:v>
      </x:c>
      <x:c r="B97" s="8" t="str">
        <x:f>INDEX('Inputs and calculations'!$O$11:$O$326,MATCH(A97,'Inputs and calculations'!$N$11:$N$326,0))</x:f>
        <x:v>5A</x:v>
      </x:c>
      <x:c r="C97" s="1" t="str">
        <x:f>INDEX('Inputs and calculations'!$A$11:$A$326,MATCH(A97,'Inputs and calculations'!$N$11:$N$326,0))</x:f>
        <x:v>Jasper</x:v>
      </x:c>
      <x:c r="D97" s="9" t="n">
        <x:f>INDEX('Inputs and calculations'!$L$11:$L$326,MATCH(A97,'Inputs and calculations'!$N$11:$N$326,0))</x:f>
        <x:v>811</x:v>
      </x:c>
      <x:c r="E97" s="10" t="n">
        <x:f>INDEX('Inputs and calculations'!$K$11:$K$326,MATCH(A97,'Inputs and calculations'!$N$11:$N$326,0))</x:f>
        <x:v>0.36510738452486025</x:v>
      </x:c>
      <x:c r="F97" s="11" t="n">
        <x:f>INDEX('Inputs and calculations'!$M$11:$M$326,MATCH(A97,'Inputs and calculations'!$N$11:$N$326,0))</x:f>
        <x:v>692.5591644601353</x:v>
      </x:c>
      <x:c r="G97" s="8" t="str">
        <x:f>INDEX('Inputs and calculations'!$F$11:$F$326,MATCH(A97,'Inputs and calculations'!$N$11:$N$326,0))</x:f>
        <x:v>4A</x:v>
      </x:c>
      <x:c r="H97" s="8" t="str">
        <x:f>INDEX('Inputs and calculations'!$G$11:$G$326,MATCH(A97,'Inputs and calculations'!$N$11:$N$326,0))</x:f>
        <x:v>No</x:v>
      </x:c>
      <x:c r="I97" s="8" t="str">
        <x:f>INDEX('Inputs and calculations'!$P$11:$P$326,MATCH(A97,'Inputs and calculations'!$N$11:$N$326,0))</x:f>
        <x:v>No</x:v>
      </x:c>
      <x:c r="J97" s="1" t="str">
        <x:f>INDEX('Inputs and calculations'!$Q$11:$Q$326,MATCH(A97,'Inputs and calculations'!$N$11:$N$326,0))</x:f>
        <x:v>Corporation FRL proxy</x:v>
      </x:c>
      <x:c r="K97" s="1"/>
      <x:c r="L97" s="1"/>
      <x:c r="M97" s="1"/>
      <x:c r="N97" s="1"/>
      <x:c r="O97" s="1"/>
      <x:c r="P97" s="1"/>
      <x:c r="Q97" s="1"/>
      <x:c r="R97" s="1"/>
      <x:c r="S97" s="1"/>
      <x:c r="T97" s="1"/>
    </x:row>
    <x:row r="98" ht="20" customHeight="1">
      <x:c r="A98" s="8" t="n">
        <x:v>86</x:v>
      </x:c>
      <x:c r="B98" s="8" t="str">
        <x:f>INDEX('Inputs and calculations'!$O$11:$O$326,MATCH(A98,'Inputs and calculations'!$N$11:$N$326,0))</x:f>
        <x:v>5A</x:v>
      </x:c>
      <x:c r="C98" s="1" t="str">
        <x:f>INDEX('Inputs and calculations'!$A$11:$A$326,MATCH(A98,'Inputs and calculations'!$N$11:$N$326,0))</x:f>
        <x:v>Silver Creek</x:v>
      </x:c>
      <x:c r="D98" s="9" t="n">
        <x:f>INDEX('Inputs and calculations'!$L$11:$L$326,MATCH(A98,'Inputs and calculations'!$N$11:$N$326,0))</x:f>
        <x:v>784</x:v>
      </x:c>
      <x:c r="E98" s="10" t="n">
        <x:f>INDEX('Inputs and calculations'!$K$11:$K$326,MATCH(A98,'Inputs and calculations'!$N$11:$N$326,0))</x:f>
        <x:v>0.3063656318595171</x:v>
      </x:c>
      <x:c r="F98" s="11" t="n">
        <x:f>INDEX('Inputs and calculations'!$M$11:$M$326,MATCH(A98,'Inputs and calculations'!$N$11:$N$326,0))</x:f>
        <x:v>687.9237378488555</x:v>
      </x:c>
      <x:c r="G98" s="8" t="str">
        <x:f>INDEX('Inputs and calculations'!$F$11:$F$326,MATCH(A98,'Inputs and calculations'!$N$11:$N$326,0))</x:f>
        <x:v>4A</x:v>
      </x:c>
      <x:c r="H98" s="8" t="str">
        <x:f>INDEX('Inputs and calculations'!$G$11:$G$326,MATCH(A98,'Inputs and calculations'!$N$11:$N$326,0))</x:f>
        <x:v>No</x:v>
      </x:c>
      <x:c r="I98" s="8" t="str">
        <x:f>INDEX('Inputs and calculations'!$P$11:$P$326,MATCH(A98,'Inputs and calculations'!$N$11:$N$326,0))</x:f>
        <x:v>No</x:v>
      </x:c>
      <x:c r="J98" s="1" t="str">
        <x:f>INDEX('Inputs and calculations'!$Q$11:$Q$326,MATCH(A98,'Inputs and calculations'!$N$11:$N$326,0))</x:f>
        <x:v>Corporation FRL proxy</x:v>
      </x:c>
      <x:c r="K98" s="1"/>
      <x:c r="L98" s="1"/>
      <x:c r="M98" s="1"/>
      <x:c r="N98" s="1"/>
      <x:c r="O98" s="1"/>
      <x:c r="P98" s="1"/>
      <x:c r="Q98" s="1"/>
      <x:c r="R98" s="1"/>
      <x:c r="S98" s="1"/>
      <x:c r="T98" s="1"/>
    </x:row>
    <x:row r="99" ht="20" customHeight="1">
      <x:c r="A99" s="8" t="n">
        <x:v>87</x:v>
      </x:c>
      <x:c r="B99" s="8" t="str">
        <x:f>INDEX('Inputs and calculations'!$O$11:$O$326,MATCH(A99,'Inputs and calculations'!$N$11:$N$326,0))</x:f>
        <x:v>5A</x:v>
      </x:c>
      <x:c r="C99" s="1" t="str">
        <x:f>INDEX('Inputs and calculations'!$A$11:$A$326,MATCH(A99,'Inputs and calculations'!$N$11:$N$326,0))</x:f>
        <x:v>Lowell</x:v>
      </x:c>
      <x:c r="D99" s="9" t="n">
        <x:f>INDEX('Inputs and calculations'!$L$11:$L$326,MATCH(A99,'Inputs and calculations'!$N$11:$N$326,0))</x:f>
        <x:v>770</x:v>
      </x:c>
      <x:c r="E99" s="10" t="n">
        <x:f>INDEX('Inputs and calculations'!$K$11:$K$326,MATCH(A99,'Inputs and calculations'!$N$11:$N$326,0))</x:f>
        <x:v>0.2860986547085202</x:v>
      </x:c>
      <x:c r="F99" s="11" t="n">
        <x:f>INDEX('Inputs and calculations'!$M$11:$M$326,MATCH(A99,'Inputs and calculations'!$N$11:$N$326,0))</x:f>
        <x:v>681.8816143497758</x:v>
      </x:c>
      <x:c r="G99" s="8" t="str">
        <x:f>INDEX('Inputs and calculations'!$F$11:$F$326,MATCH(A99,'Inputs and calculations'!$N$11:$N$326,0))</x:f>
        <x:v>4A</x:v>
      </x:c>
      <x:c r="H99" s="8" t="str">
        <x:f>INDEX('Inputs and calculations'!$G$11:$G$326,MATCH(A99,'Inputs and calculations'!$N$11:$N$326,0))</x:f>
        <x:v>No</x:v>
      </x:c>
      <x:c r="I99" s="8" t="str">
        <x:f>INDEX('Inputs and calculations'!$P$11:$P$326,MATCH(A99,'Inputs and calculations'!$N$11:$N$326,0))</x:f>
        <x:v>No</x:v>
      </x:c>
      <x:c r="J99" s="1" t="str">
        <x:f>INDEX('Inputs and calculations'!$Q$11:$Q$326,MATCH(A99,'Inputs and calculations'!$N$11:$N$326,0))</x:f>
        <x:v>Corporation FRL proxy</x:v>
      </x:c>
      <x:c r="K99" s="1"/>
      <x:c r="L99" s="1"/>
      <x:c r="M99" s="1"/>
      <x:c r="N99" s="1"/>
      <x:c r="O99" s="1"/>
      <x:c r="P99" s="1"/>
      <x:c r="Q99" s="1"/>
      <x:c r="R99" s="1"/>
      <x:c r="S99" s="1"/>
      <x:c r="T99" s="1"/>
    </x:row>
    <x:row r="100" ht="20" customHeight="1">
      <x:c r="A100" s="8" t="n">
        <x:v>88</x:v>
      </x:c>
      <x:c r="B100" s="8" t="str">
        <x:f>INDEX('Inputs and calculations'!$O$11:$O$326,MATCH(A100,'Inputs and calculations'!$N$11:$N$326,0))</x:f>
        <x:v>5A</x:v>
      </x:c>
      <x:c r="C100" s="1" t="str">
        <x:f>INDEX('Inputs and calculations'!$A$11:$A$326,MATCH(A100,'Inputs and calculations'!$N$11:$N$326,0))</x:f>
        <x:v>Indianapolis Shortridge</x:v>
      </x:c>
      <x:c r="D100" s="9" t="n">
        <x:f>INDEX('Inputs and calculations'!$L$11:$L$326,MATCH(A100,'Inputs and calculations'!$N$11:$N$326,0))</x:f>
        <x:v>931</x:v>
      </x:c>
      <x:c r="E100" s="10" t="n">
        <x:f>INDEX('Inputs and calculations'!$K$11:$K$326,MATCH(A100,'Inputs and calculations'!$N$11:$N$326,0))</x:f>
        <x:v>0.6768989582279761</x:v>
      </x:c>
      <x:c r="F100" s="11" t="n">
        <x:f>INDEX('Inputs and calculations'!$M$11:$M$326,MATCH(A100,'Inputs and calculations'!$N$11:$N$326,0))</x:f>
        <x:v>678.9228279559017</x:v>
      </x:c>
      <x:c r="G100" s="8" t="str">
        <x:f>INDEX('Inputs and calculations'!$F$11:$F$326,MATCH(A100,'Inputs and calculations'!$N$11:$N$326,0))</x:f>
        <x:v>4A</x:v>
      </x:c>
      <x:c r="H100" s="8" t="str">
        <x:f>INDEX('Inputs and calculations'!$G$11:$G$326,MATCH(A100,'Inputs and calculations'!$N$11:$N$326,0))</x:f>
        <x:v>No</x:v>
      </x:c>
      <x:c r="I100" s="8" t="str">
        <x:f>INDEX('Inputs and calculations'!$P$11:$P$326,MATCH(A100,'Inputs and calculations'!$N$11:$N$326,0))</x:f>
        <x:v>No</x:v>
      </x:c>
      <x:c r="J100" s="1" t="str">
        <x:f>INDEX('Inputs and calculations'!$Q$11:$Q$326,MATCH(A100,'Inputs and calculations'!$N$11:$N$326,0))</x:f>
        <x:v>Corporation FRL proxy</x:v>
      </x:c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</x:row>
    <x:row r="101" ht="20" customHeight="1">
      <x:c r="A101" s="8" t="n">
        <x:v>89</x:v>
      </x:c>
      <x:c r="B101" s="8" t="str">
        <x:f>INDEX('Inputs and calculations'!$O$11:$O$326,MATCH(A101,'Inputs and calculations'!$N$11:$N$326,0))</x:f>
        <x:v>5A</x:v>
      </x:c>
      <x:c r="C101" s="1" t="str">
        <x:f>INDEX('Inputs and calculations'!$A$11:$A$326,MATCH(A101,'Inputs and calculations'!$N$11:$N$326,0))</x:f>
        <x:v>Bedford North Lawrence</x:v>
      </x:c>
      <x:c r="D101" s="9" t="n">
        <x:f>INDEX('Inputs and calculations'!$L$11:$L$326,MATCH(A101,'Inputs and calculations'!$N$11:$N$326,0))</x:f>
        <x:v>893</x:v>
      </x:c>
      <x:c r="E101" s="10" t="n">
        <x:f>INDEX('Inputs and calculations'!$K$11:$K$326,MATCH(A101,'Inputs and calculations'!$N$11:$N$326,0))</x:f>
        <x:v>0.626938775510204</x:v>
      </x:c>
      <x:c r="F101" s="11" t="n">
        <x:f>INDEX('Inputs and calculations'!$M$11:$M$326,MATCH(A101,'Inputs and calculations'!$N$11:$N$326,0))</x:f>
        <x:v>669.0574693877551</x:v>
      </x:c>
      <x:c r="G101" s="8" t="str">
        <x:f>INDEX('Inputs and calculations'!$F$11:$F$326,MATCH(A101,'Inputs and calculations'!$N$11:$N$326,0))</x:f>
        <x:v>4A</x:v>
      </x:c>
      <x:c r="H101" s="8" t="str">
        <x:f>INDEX('Inputs and calculations'!$G$11:$G$326,MATCH(A101,'Inputs and calculations'!$N$11:$N$326,0))</x:f>
        <x:v>No</x:v>
      </x:c>
      <x:c r="I101" s="8" t="str">
        <x:f>INDEX('Inputs and calculations'!$P$11:$P$326,MATCH(A101,'Inputs and calculations'!$N$11:$N$326,0))</x:f>
        <x:v>No</x:v>
      </x:c>
      <x:c r="J101" s="1" t="str">
        <x:f>INDEX('Inputs and calculations'!$Q$11:$Q$326,MATCH(A101,'Inputs and calculations'!$N$11:$N$326,0))</x:f>
        <x:v>Corporation FRL proxy</x:v>
      </x:c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</x:row>
    <x:row r="102" ht="20" customHeight="1">
      <x:c r="A102" s="8" t="n">
        <x:v>90</x:v>
      </x:c>
      <x:c r="B102" s="8" t="str">
        <x:f>INDEX('Inputs and calculations'!$O$11:$O$326,MATCH(A102,'Inputs and calculations'!$N$11:$N$326,0))</x:f>
        <x:v>5A</x:v>
      </x:c>
      <x:c r="C102" s="1" t="str">
        <x:f>INDEX('Inputs and calculations'!$A$11:$A$326,MATCH(A102,'Inputs and calculations'!$N$11:$N$326,0))</x:f>
        <x:v>New Haven</x:v>
      </x:c>
      <x:c r="D102" s="9" t="n">
        <x:f>INDEX('Inputs and calculations'!$L$11:$L$326,MATCH(A102,'Inputs and calculations'!$N$11:$N$326,0))</x:f>
        <x:v>841</x:v>
      </x:c>
      <x:c r="E102" s="10" t="n">
        <x:f>INDEX('Inputs and calculations'!$K$11:$K$326,MATCH(A102,'Inputs and calculations'!$N$11:$N$326,0))</x:f>
        <x:v>0.5129708776463572</x:v>
      </x:c>
      <x:c r="F102" s="11" t="n">
        <x:f>INDEX('Inputs and calculations'!$M$11:$M$326,MATCH(A102,'Inputs and calculations'!$N$11:$N$326,0))</x:f>
        <x:v>668.4365967597655</x:v>
      </x:c>
      <x:c r="G102" s="8" t="str">
        <x:f>INDEX('Inputs and calculations'!$F$11:$F$326,MATCH(A102,'Inputs and calculations'!$N$11:$N$326,0))</x:f>
        <x:v>4A</x:v>
      </x:c>
      <x:c r="H102" s="8" t="str">
        <x:f>INDEX('Inputs and calculations'!$G$11:$G$326,MATCH(A102,'Inputs and calculations'!$N$11:$N$326,0))</x:f>
        <x:v>No</x:v>
      </x:c>
      <x:c r="I102" s="8" t="str">
        <x:f>INDEX('Inputs and calculations'!$P$11:$P$326,MATCH(A102,'Inputs and calculations'!$N$11:$N$326,0))</x:f>
        <x:v>No</x:v>
      </x:c>
      <x:c r="J102" s="1" t="str">
        <x:f>INDEX('Inputs and calculations'!$Q$11:$Q$326,MATCH(A102,'Inputs and calculations'!$N$11:$N$326,0))</x:f>
        <x:v>Corporation FRL proxy</x:v>
      </x:c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</x:row>
    <x:row r="103" ht="20" customHeight="1">
      <x:c r="A103" s="8" t="n">
        <x:v>91</x:v>
      </x:c>
      <x:c r="B103" s="8" t="str">
        <x:f>INDEX('Inputs and calculations'!$O$11:$O$326,MATCH(A103,'Inputs and calculations'!$N$11:$N$326,0))</x:f>
        <x:v>5A</x:v>
      </x:c>
      <x:c r="C103" s="1" t="str">
        <x:f>INDEX('Inputs and calculations'!$A$11:$A$326,MATCH(A103,'Inputs and calculations'!$N$11:$N$326,0))</x:f>
        <x:v>Jennings County</x:v>
      </x:c>
      <x:c r="D103" s="9" t="n">
        <x:f>INDEX('Inputs and calculations'!$L$11:$L$326,MATCH(A103,'Inputs and calculations'!$N$11:$N$326,0))</x:f>
        <x:v>888</x:v>
      </x:c>
      <x:c r="E103" s="10" t="n">
        <x:f>INDEX('Inputs and calculations'!$K$11:$K$326,MATCH(A103,'Inputs and calculations'!$N$11:$N$326,0))</x:f>
        <x:v>0.618570655116405</x:v>
      </x:c>
      <x:c r="F103" s="11" t="n">
        <x:f>INDEX('Inputs and calculations'!$M$11:$M$326,MATCH(A103,'Inputs and calculations'!$N$11:$N$326,0))</x:f>
        <x:v>668.283703302653</x:v>
      </x:c>
      <x:c r="G103" s="8" t="str">
        <x:f>INDEX('Inputs and calculations'!$F$11:$F$326,MATCH(A103,'Inputs and calculations'!$N$11:$N$326,0))</x:f>
        <x:v>4A</x:v>
      </x:c>
      <x:c r="H103" s="8" t="str">
        <x:f>INDEX('Inputs and calculations'!$G$11:$G$326,MATCH(A103,'Inputs and calculations'!$N$11:$N$326,0))</x:f>
        <x:v>No</x:v>
      </x:c>
      <x:c r="I103" s="8" t="str">
        <x:f>INDEX('Inputs and calculations'!$P$11:$P$326,MATCH(A103,'Inputs and calculations'!$N$11:$N$326,0))</x:f>
        <x:v>No</x:v>
      </x:c>
      <x:c r="J103" s="1" t="str">
        <x:f>INDEX('Inputs and calculations'!$Q$11:$Q$326,MATCH(A103,'Inputs and calculations'!$N$11:$N$326,0))</x:f>
        <x:v>Corporation FRL proxy</x:v>
      </x:c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</x:row>
    <x:row r="104" ht="20" customHeight="1">
      <x:c r="A104" s="8" t="n">
        <x:v>92</x:v>
      </x:c>
      <x:c r="B104" s="8" t="str">
        <x:f>INDEX('Inputs and calculations'!$O$11:$O$326,MATCH(A104,'Inputs and calculations'!$N$11:$N$326,0))</x:f>
        <x:v>5A</x:v>
      </x:c>
      <x:c r="C104" s="1" t="str">
        <x:f>INDEX('Inputs and calculations'!$A$11:$A$326,MATCH(A104,'Inputs and calculations'!$N$11:$N$326,0))</x:f>
        <x:v>Shelbyville</x:v>
      </x:c>
      <x:c r="D104" s="9" t="n">
        <x:f>INDEX('Inputs and calculations'!$L$11:$L$326,MATCH(A104,'Inputs and calculations'!$N$11:$N$326,0))</x:f>
        <x:v>815</x:v>
      </x:c>
      <x:c r="E104" s="10" t="n">
        <x:f>INDEX('Inputs and calculations'!$K$11:$K$326,MATCH(A104,'Inputs and calculations'!$N$11:$N$326,0))</x:f>
        <x:v>0.4647668393782383</x:v>
      </x:c>
      <x:c r="F104" s="11" t="n">
        <x:f>INDEX('Inputs and calculations'!$M$11:$M$326,MATCH(A104,'Inputs and calculations'!$N$11:$N$326,0))</x:f>
        <x:v>663.4860103626943</x:v>
      </x:c>
      <x:c r="G104" s="8" t="str">
        <x:f>INDEX('Inputs and calculations'!$F$11:$F$326,MATCH(A104,'Inputs and calculations'!$N$11:$N$326,0))</x:f>
        <x:v>4A</x:v>
      </x:c>
      <x:c r="H104" s="8" t="str">
        <x:f>INDEX('Inputs and calculations'!$G$11:$G$326,MATCH(A104,'Inputs and calculations'!$N$11:$N$326,0))</x:f>
        <x:v>No</x:v>
      </x:c>
      <x:c r="I104" s="8" t="str">
        <x:f>INDEX('Inputs and calculations'!$P$11:$P$326,MATCH(A104,'Inputs and calculations'!$N$11:$N$326,0))</x:f>
        <x:v>No</x:v>
      </x:c>
      <x:c r="J104" s="1" t="str">
        <x:f>INDEX('Inputs and calculations'!$Q$11:$Q$326,MATCH(A104,'Inputs and calculations'!$N$11:$N$326,0))</x:f>
        <x:v>Corporation FRL proxy</x:v>
      </x:c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</x:row>
    <x:row r="105" ht="20" customHeight="1">
      <x:c r="A105" s="8" t="n">
        <x:v>93</x:v>
      </x:c>
      <x:c r="B105" s="8" t="str">
        <x:f>INDEX('Inputs and calculations'!$O$11:$O$326,MATCH(A105,'Inputs and calculations'!$N$11:$N$326,0))</x:f>
        <x:v>5A</x:v>
      </x:c>
      <x:c r="C105" s="1" t="str">
        <x:f>INDEX('Inputs and calculations'!$A$11:$A$326,MATCH(A105,'Inputs and calculations'!$N$11:$N$326,0))</x:f>
        <x:v>Lebanon</x:v>
      </x:c>
      <x:c r="D105" s="9" t="n">
        <x:f>INDEX('Inputs and calculations'!$L$11:$L$326,MATCH(A105,'Inputs and calculations'!$N$11:$N$326,0))</x:f>
        <x:v>817</x:v>
      </x:c>
      <x:c r="E105" s="10" t="n">
        <x:f>INDEX('Inputs and calculations'!$K$11:$K$326,MATCH(A105,'Inputs and calculations'!$N$11:$N$326,0))</x:f>
        <x:v>0.4701651571656899</x:v>
      </x:c>
      <x:c r="F105" s="11" t="n">
        <x:f>INDEX('Inputs and calculations'!$M$11:$M$326,MATCH(A105,'Inputs and calculations'!$N$11:$N$326,0))</x:f>
        <x:v>663.3500266382525</x:v>
      </x:c>
      <x:c r="G105" s="8" t="str">
        <x:f>INDEX('Inputs and calculations'!$F$11:$F$326,MATCH(A105,'Inputs and calculations'!$N$11:$N$326,0))</x:f>
        <x:v>4A</x:v>
      </x:c>
      <x:c r="H105" s="8" t="str">
        <x:f>INDEX('Inputs and calculations'!$G$11:$G$326,MATCH(A105,'Inputs and calculations'!$N$11:$N$326,0))</x:f>
        <x:v>No</x:v>
      </x:c>
      <x:c r="I105" s="8" t="str">
        <x:f>INDEX('Inputs and calculations'!$P$11:$P$326,MATCH(A105,'Inputs and calculations'!$N$11:$N$326,0))</x:f>
        <x:v>No</x:v>
      </x:c>
      <x:c r="J105" s="1" t="str">
        <x:f>INDEX('Inputs and calculations'!$Q$11:$Q$326,MATCH(A105,'Inputs and calculations'!$N$11:$N$326,0))</x:f>
        <x:v>Corporation FRL proxy</x:v>
      </x:c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</x:row>
    <x:row r="106" ht="20" customHeight="1">
      <x:c r="A106" s="8" t="n">
        <x:v>94</x:v>
      </x:c>
      <x:c r="B106" s="8" t="str">
        <x:f>INDEX('Inputs and calculations'!$O$11:$O$326,MATCH(A106,'Inputs and calculations'!$N$11:$N$326,0))</x:f>
        <x:v>5A</x:v>
      </x:c>
      <x:c r="C106" s="1" t="str">
        <x:f>INDEX('Inputs and calculations'!$A$11:$A$326,MATCH(A106,'Inputs and calculations'!$N$11:$N$326,0))</x:f>
        <x:v>Fort Wayne Bishop Dwenger</x:v>
      </x:c>
      <x:c r="D106" s="9" t="n">
        <x:f>INDEX('Inputs and calculations'!$L$11:$L$326,MATCH(A106,'Inputs and calculations'!$N$11:$N$326,0))</x:f>
        <x:v>713</x:v>
      </x:c>
      <x:c r="E106" s="10" t="n">
        <x:f>INDEX('Inputs and calculations'!$K$11:$K$326,MATCH(A106,'Inputs and calculations'!$N$11:$N$326,0))</x:f>
        <x:v>0.20833333333333334</x:v>
      </x:c>
      <x:c r="F106" s="11" t="n">
        <x:f>INDEX('Inputs and calculations'!$M$11:$M$326,MATCH(A106,'Inputs and calculations'!$N$11:$N$326,0))</x:f>
        <x:v>653.5833333333333</x:v>
      </x:c>
      <x:c r="G106" s="8" t="str">
        <x:f>INDEX('Inputs and calculations'!$F$11:$F$326,MATCH(A106,'Inputs and calculations'!$N$11:$N$326,0))</x:f>
        <x:v>4A</x:v>
      </x:c>
      <x:c r="H106" s="8" t="str">
        <x:f>INDEX('Inputs and calculations'!$G$11:$G$326,MATCH(A106,'Inputs and calculations'!$N$11:$N$326,0))</x:f>
        <x:v>No</x:v>
      </x:c>
      <x:c r="I106" s="8" t="str">
        <x:f>INDEX('Inputs and calculations'!$P$11:$P$326,MATCH(A106,'Inputs and calculations'!$N$11:$N$326,0))</x:f>
        <x:v>No</x:v>
      </x:c>
      <x:c r="J106" s="1" t="str">
        <x:f>INDEX('Inputs and calculations'!$Q$11:$Q$326,MATCH(A106,'Inputs and calculations'!$N$11:$N$326,0))</x:f>
        <x:v>School NSLP proxy</x:v>
      </x:c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</x:row>
    <x:row r="107" ht="20" customHeight="1">
      <x:c r="A107" s="8" t="n">
        <x:v>95</x:v>
      </x:c>
      <x:c r="B107" s="8" t="str">
        <x:f>INDEX('Inputs and calculations'!$O$11:$O$326,MATCH(A107,'Inputs and calculations'!$N$11:$N$326,0))</x:f>
        <x:v>4A</x:v>
      </x:c>
      <x:c r="C107" s="1" t="str">
        <x:f>INDEX('Inputs and calculations'!$A$11:$A$326,MATCH(A107,'Inputs and calculations'!$N$11:$N$326,0))</x:f>
        <x:v>Highland</x:v>
      </x:c>
      <x:c r="D107" s="9" t="n">
        <x:f>INDEX('Inputs and calculations'!$L$11:$L$326,MATCH(A107,'Inputs and calculations'!$N$11:$N$326,0))</x:f>
        <x:v>790</x:v>
      </x:c>
      <x:c r="E107" s="10" t="n">
        <x:f>INDEX('Inputs and calculations'!$K$11:$K$326,MATCH(A107,'Inputs and calculations'!$N$11:$N$326,0))</x:f>
        <x:v>0.45370957514267596</x:v>
      </x:c>
      <x:c r="F107" s="11" t="n">
        <x:f>INDEX('Inputs and calculations'!$M$11:$M$326,MATCH(A107,'Inputs and calculations'!$N$11:$N$326,0))</x:f>
        <x:v>646.6277742549145</x:v>
      </x:c>
      <x:c r="G107" s="8" t="str">
        <x:f>INDEX('Inputs and calculations'!$F$11:$F$326,MATCH(A107,'Inputs and calculations'!$N$11:$N$326,0))</x:f>
        <x:v>4A</x:v>
      </x:c>
      <x:c r="H107" s="8" t="str">
        <x:f>INDEX('Inputs and calculations'!$G$11:$G$326,MATCH(A107,'Inputs and calculations'!$N$11:$N$326,0))</x:f>
        <x:v>No</x:v>
      </x:c>
      <x:c r="I107" s="8" t="str">
        <x:f>INDEX('Inputs and calculations'!$P$11:$P$326,MATCH(A107,'Inputs and calculations'!$N$11:$N$326,0))</x:f>
        <x:v>No</x:v>
      </x:c>
      <x:c r="J107" s="1" t="str">
        <x:f>INDEX('Inputs and calculations'!$Q$11:$Q$326,MATCH(A107,'Inputs and calculations'!$N$11:$N$326,0))</x:f>
        <x:v>Corporation FRL proxy</x:v>
      </x:c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</x:row>
    <x:row r="108" ht="20" customHeight="1">
      <x:c r="A108" s="8" t="n">
        <x:v>96</x:v>
      </x:c>
      <x:c r="B108" s="8" t="str">
        <x:f>INDEX('Inputs and calculations'!$O$11:$O$326,MATCH(A108,'Inputs and calculations'!$N$11:$N$326,0))</x:f>
        <x:v>4A</x:v>
      </x:c>
      <x:c r="C108" s="1" t="str">
        <x:f>INDEX('Inputs and calculations'!$A$11:$A$326,MATCH(A108,'Inputs and calculations'!$N$11:$N$326,0))</x:f>
        <x:v>Indianapolis Crispus Attucks</x:v>
      </x:c>
      <x:c r="D108" s="9" t="n">
        <x:f>INDEX('Inputs and calculations'!$L$11:$L$326,MATCH(A108,'Inputs and calculations'!$N$11:$N$326,0))</x:f>
        <x:v>886</x:v>
      </x:c>
      <x:c r="E108" s="10" t="n">
        <x:f>INDEX('Inputs and calculations'!$K$11:$K$326,MATCH(A108,'Inputs and calculations'!$N$11:$N$326,0))</x:f>
        <x:v>0.6768989582279761</x:v>
      </x:c>
      <x:c r="F108" s="11" t="n">
        <x:f>INDEX('Inputs and calculations'!$M$11:$M$326,MATCH(A108,'Inputs and calculations'!$N$11:$N$326,0))</x:f>
        <x:v>646.1070092040053</x:v>
      </x:c>
      <x:c r="G108" s="8" t="str">
        <x:f>INDEX('Inputs and calculations'!$F$11:$F$326,MATCH(A108,'Inputs and calculations'!$N$11:$N$326,0))</x:f>
        <x:v>4A</x:v>
      </x:c>
      <x:c r="H108" s="8" t="str">
        <x:f>INDEX('Inputs and calculations'!$G$11:$G$326,MATCH(A108,'Inputs and calculations'!$N$11:$N$326,0))</x:f>
        <x:v>No</x:v>
      </x:c>
      <x:c r="I108" s="8" t="str">
        <x:f>INDEX('Inputs and calculations'!$P$11:$P$326,MATCH(A108,'Inputs and calculations'!$N$11:$N$326,0))</x:f>
        <x:v>No</x:v>
      </x:c>
      <x:c r="J108" s="1" t="str">
        <x:f>INDEX('Inputs and calculations'!$Q$11:$Q$326,MATCH(A108,'Inputs and calculations'!$N$11:$N$326,0))</x:f>
        <x:v>Corporation FRL proxy</x:v>
      </x:c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</x:row>
    <x:row r="109" ht="20" customHeight="1">
      <x:c r="A109" s="8" t="n">
        <x:v>97</x:v>
      </x:c>
      <x:c r="B109" s="8" t="str">
        <x:f>INDEX('Inputs and calculations'!$O$11:$O$326,MATCH(A109,'Inputs and calculations'!$N$11:$N$326,0))</x:f>
        <x:v>4A</x:v>
      </x:c>
      <x:c r="C109" s="1" t="str">
        <x:f>INDEX('Inputs and calculations'!$A$11:$A$326,MATCH(A109,'Inputs and calculations'!$N$11:$N$326,0))</x:f>
        <x:v>Beech Grove</x:v>
      </x:c>
      <x:c r="D109" s="9" t="n">
        <x:f>INDEX('Inputs and calculations'!$L$11:$L$326,MATCH(A109,'Inputs and calculations'!$N$11:$N$326,0))</x:f>
        <x:v>726</x:v>
      </x:c>
      <x:c r="E109" s="10" t="n">
        <x:f>INDEX('Inputs and calculations'!$K$11:$K$326,MATCH(A109,'Inputs and calculations'!$N$11:$N$326,0))</x:f>
        <x:v>0.28790366721401206</x:v>
      </x:c>
      <x:c r="F109" s="11" t="n">
        <x:f>INDEX('Inputs and calculations'!$M$11:$M$326,MATCH(A109,'Inputs and calculations'!$N$11:$N$326,0))</x:f>
        <x:v>642.3927750410509</x:v>
      </x:c>
      <x:c r="G109" s="8" t="str">
        <x:f>INDEX('Inputs and calculations'!$F$11:$F$326,MATCH(A109,'Inputs and calculations'!$N$11:$N$326,0))</x:f>
        <x:v>4A</x:v>
      </x:c>
      <x:c r="H109" s="8" t="str">
        <x:f>INDEX('Inputs and calculations'!$G$11:$G$326,MATCH(A109,'Inputs and calculations'!$N$11:$N$326,0))</x:f>
        <x:v>No</x:v>
      </x:c>
      <x:c r="I109" s="8" t="str">
        <x:f>INDEX('Inputs and calculations'!$P$11:$P$326,MATCH(A109,'Inputs and calculations'!$N$11:$N$326,0))</x:f>
        <x:v>No</x:v>
      </x:c>
      <x:c r="J109" s="1" t="str">
        <x:f>INDEX('Inputs and calculations'!$Q$11:$Q$326,MATCH(A109,'Inputs and calculations'!$N$11:$N$326,0))</x:f>
        <x:v>Corporation FRL proxy</x:v>
      </x:c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</x:row>
    <x:row r="110" ht="20" customHeight="1">
      <x:c r="A110" s="8" t="n">
        <x:v>98</x:v>
      </x:c>
      <x:c r="B110" s="8" t="str">
        <x:f>INDEX('Inputs and calculations'!$O$11:$O$326,MATCH(A110,'Inputs and calculations'!$N$11:$N$326,0))</x:f>
        <x:v>4A</x:v>
      </x:c>
      <x:c r="C110" s="1" t="str">
        <x:f>INDEX('Inputs and calculations'!$A$11:$A$326,MATCH(A110,'Inputs and calculations'!$N$11:$N$326,0))</x:f>
        <x:v>Logansport</x:v>
      </x:c>
      <x:c r="D110" s="9" t="n">
        <x:f>INDEX('Inputs and calculations'!$L$11:$L$326,MATCH(A110,'Inputs and calculations'!$N$11:$N$326,0))</x:f>
        <x:v>839</x:v>
      </x:c>
      <x:c r="E110" s="10" t="n">
        <x:f>INDEX('Inputs and calculations'!$K$11:$K$326,MATCH(A110,'Inputs and calculations'!$N$11:$N$326,0))</x:f>
        <x:v>0.5921199910454443</x:v>
      </x:c>
      <x:c r="F110" s="11" t="n">
        <x:f>INDEX('Inputs and calculations'!$M$11:$M$326,MATCH(A110,'Inputs and calculations'!$N$11:$N$326,0))</x:f>
        <x:v>640.2845310051489</x:v>
      </x:c>
      <x:c r="G110" s="8" t="str">
        <x:f>INDEX('Inputs and calculations'!$F$11:$F$326,MATCH(A110,'Inputs and calculations'!$N$11:$N$326,0))</x:f>
        <x:v>4A</x:v>
      </x:c>
      <x:c r="H110" s="8" t="str">
        <x:f>INDEX('Inputs and calculations'!$G$11:$G$326,MATCH(A110,'Inputs and calculations'!$N$11:$N$326,0))</x:f>
        <x:v>No</x:v>
      </x:c>
      <x:c r="I110" s="8" t="str">
        <x:f>INDEX('Inputs and calculations'!$P$11:$P$326,MATCH(A110,'Inputs and calculations'!$N$11:$N$326,0))</x:f>
        <x:v>No</x:v>
      </x:c>
      <x:c r="J110" s="1" t="str">
        <x:f>INDEX('Inputs and calculations'!$Q$11:$Q$326,MATCH(A110,'Inputs and calculations'!$N$11:$N$326,0))</x:f>
        <x:v>Corporation FRL proxy</x:v>
      </x:c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</x:row>
    <x:row r="111" ht="20" customHeight="1">
      <x:c r="A111" s="8" t="n">
        <x:v>99</x:v>
      </x:c>
      <x:c r="B111" s="8" t="str">
        <x:f>INDEX('Inputs and calculations'!$O$11:$O$326,MATCH(A111,'Inputs and calculations'!$N$11:$N$326,0))</x:f>
        <x:v>4A</x:v>
      </x:c>
      <x:c r="C111" s="1" t="str">
        <x:f>INDEX('Inputs and calculations'!$A$11:$A$326,MATCH(A111,'Inputs and calculations'!$N$11:$N$326,0))</x:f>
        <x:v>New Prairie</x:v>
      </x:c>
      <x:c r="D111" s="9" t="n">
        <x:f>INDEX('Inputs and calculations'!$L$11:$L$326,MATCH(A111,'Inputs and calculations'!$N$11:$N$326,0))</x:f>
        <x:v>747</x:v>
      </x:c>
      <x:c r="E111" s="10" t="n">
        <x:f>INDEX('Inputs and calculations'!$K$11:$K$326,MATCH(A111,'Inputs and calculations'!$N$11:$N$326,0))</x:f>
        <x:v>0.36041149343738915</x:v>
      </x:c>
      <x:c r="F111" s="11" t="n">
        <x:f>INDEX('Inputs and calculations'!$M$11:$M$326,MATCH(A111,'Inputs and calculations'!$N$11:$N$326,0))</x:f>
        <x:v>639.3090457609081</x:v>
      </x:c>
      <x:c r="G111" s="8" t="str">
        <x:f>INDEX('Inputs and calculations'!$F$11:$F$326,MATCH(A111,'Inputs and calculations'!$N$11:$N$326,0))</x:f>
        <x:v>4A</x:v>
      </x:c>
      <x:c r="H111" s="8" t="str">
        <x:f>INDEX('Inputs and calculations'!$G$11:$G$326,MATCH(A111,'Inputs and calculations'!$N$11:$N$326,0))</x:f>
        <x:v>No</x:v>
      </x:c>
      <x:c r="I111" s="8" t="str">
        <x:f>INDEX('Inputs and calculations'!$P$11:$P$326,MATCH(A111,'Inputs and calculations'!$N$11:$N$326,0))</x:f>
        <x:v>No</x:v>
      </x:c>
      <x:c r="J111" s="1" t="str">
        <x:f>INDEX('Inputs and calculations'!$Q$11:$Q$326,MATCH(A111,'Inputs and calculations'!$N$11:$N$326,0))</x:f>
        <x:v>Corporation FRL proxy</x:v>
      </x:c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</x:row>
    <x:row r="112" ht="20" customHeight="1">
      <x:c r="A112" s="8" t="n">
        <x:v>100</x:v>
      </x:c>
      <x:c r="B112" s="8" t="str">
        <x:f>INDEX('Inputs and calculations'!$O$11:$O$326,MATCH(A112,'Inputs and calculations'!$N$11:$N$326,0))</x:f>
        <x:v>4A</x:v>
      </x:c>
      <x:c r="C112" s="1" t="str">
        <x:f>INDEX('Inputs and calculations'!$A$11:$A$326,MATCH(A112,'Inputs and calculations'!$N$11:$N$326,0))</x:f>
        <x:v>Evansville Central</x:v>
      </x:c>
      <x:c r="D112" s="9" t="n">
        <x:f>INDEX('Inputs and calculations'!$L$11:$L$326,MATCH(A112,'Inputs and calculations'!$N$11:$N$326,0))</x:f>
        <x:v>816</x:v>
      </x:c>
      <x:c r="E112" s="10" t="n">
        <x:f>INDEX('Inputs and calculations'!$K$11:$K$326,MATCH(A112,'Inputs and calculations'!$N$11:$N$326,0))</x:f>
        <x:v>0.5441331165726307</x:v>
      </x:c>
      <x:c r="F112" s="11" t="n">
        <x:f>INDEX('Inputs and calculations'!$M$11:$M$326,MATCH(A112,'Inputs and calculations'!$N$11:$N$326,0))</x:f>
        <x:v>638.3949507506934</x:v>
      </x:c>
      <x:c r="G112" s="8" t="str">
        <x:f>INDEX('Inputs and calculations'!$F$11:$F$326,MATCH(A112,'Inputs and calculations'!$N$11:$N$326,0))</x:f>
        <x:v>4A</x:v>
      </x:c>
      <x:c r="H112" s="8" t="str">
        <x:f>INDEX('Inputs and calculations'!$G$11:$G$326,MATCH(A112,'Inputs and calculations'!$N$11:$N$326,0))</x:f>
        <x:v>No</x:v>
      </x:c>
      <x:c r="I112" s="8" t="str">
        <x:f>INDEX('Inputs and calculations'!$P$11:$P$326,MATCH(A112,'Inputs and calculations'!$N$11:$N$326,0))</x:f>
        <x:v>No</x:v>
      </x:c>
      <x:c r="J112" s="1" t="str">
        <x:f>INDEX('Inputs and calculations'!$Q$11:$Q$326,MATCH(A112,'Inputs and calculations'!$N$11:$N$326,0))</x:f>
        <x:v>Corporation FRL proxy</x:v>
      </x:c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</x:row>
    <x:row r="113" ht="20" customHeight="1">
      <x:c r="A113" s="8" t="n">
        <x:v>101</x:v>
      </x:c>
      <x:c r="B113" s="8" t="str">
        <x:f>INDEX('Inputs and calculations'!$O$11:$O$326,MATCH(A113,'Inputs and calculations'!$N$11:$N$326,0))</x:f>
        <x:v>4A</x:v>
      </x:c>
      <x:c r="C113" s="1" t="str">
        <x:f>INDEX('Inputs and calculations'!$A$11:$A$326,MATCH(A113,'Inputs and calculations'!$N$11:$N$326,0))</x:f>
        <x:v>East Noble</x:v>
      </x:c>
      <x:c r="D113" s="9" t="n">
        <x:f>INDEX('Inputs and calculations'!$L$11:$L$326,MATCH(A113,'Inputs and calculations'!$N$11:$N$326,0))</x:f>
        <x:v>743</x:v>
      </x:c>
      <x:c r="E113" s="10" t="n">
        <x:f>INDEX('Inputs and calculations'!$K$11:$K$326,MATCH(A113,'Inputs and calculations'!$N$11:$N$326,0))</x:f>
        <x:v>0.36650485436893204</x:v>
      </x:c>
      <x:c r="F113" s="11" t="n">
        <x:f>INDEX('Inputs and calculations'!$M$11:$M$326,MATCH(A113,'Inputs and calculations'!$N$11:$N$326,0))</x:f>
        <x:v>634.0747572815534</x:v>
      </x:c>
      <x:c r="G113" s="8" t="str">
        <x:f>INDEX('Inputs and calculations'!$F$11:$F$326,MATCH(A113,'Inputs and calculations'!$N$11:$N$326,0))</x:f>
        <x:v>4A</x:v>
      </x:c>
      <x:c r="H113" s="8" t="str">
        <x:f>INDEX('Inputs and calculations'!$G$11:$G$326,MATCH(A113,'Inputs and calculations'!$N$11:$N$326,0))</x:f>
        <x:v>No</x:v>
      </x:c>
      <x:c r="I113" s="8" t="str">
        <x:f>INDEX('Inputs and calculations'!$P$11:$P$326,MATCH(A113,'Inputs and calculations'!$N$11:$N$326,0))</x:f>
        <x:v>No</x:v>
      </x:c>
      <x:c r="J113" s="1" t="str">
        <x:f>INDEX('Inputs and calculations'!$Q$11:$Q$326,MATCH(A113,'Inputs and calculations'!$N$11:$N$326,0))</x:f>
        <x:v>Corporation FRL proxy</x:v>
      </x:c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</x:row>
    <x:row r="114" ht="20" customHeight="1">
      <x:c r="A114" s="8" t="n">
        <x:v>102</x:v>
      </x:c>
      <x:c r="B114" s="8" t="str">
        <x:f>INDEX('Inputs and calculations'!$O$11:$O$326,MATCH(A114,'Inputs and calculations'!$N$11:$N$326,0))</x:f>
        <x:v>4A</x:v>
      </x:c>
      <x:c r="C114" s="1" t="str">
        <x:f>INDEX('Inputs and calculations'!$A$11:$A$326,MATCH(A114,'Inputs and calculations'!$N$11:$N$326,0))</x:f>
        <x:v>Plymouth</x:v>
      </x:c>
      <x:c r="D114" s="9" t="n">
        <x:f>INDEX('Inputs and calculations'!$L$11:$L$326,MATCH(A114,'Inputs and calculations'!$N$11:$N$326,0))</x:f>
        <x:v>731</x:v>
      </x:c>
      <x:c r="E114" s="10" t="n">
        <x:f>INDEX('Inputs and calculations'!$K$11:$K$326,MATCH(A114,'Inputs and calculations'!$N$11:$N$326,0))</x:f>
        <x:v>0.338821205136648</x:v>
      </x:c>
      <x:c r="F114" s="11" t="n">
        <x:f>INDEX('Inputs and calculations'!$M$11:$M$326,MATCH(A114,'Inputs and calculations'!$N$11:$N$326,0))</x:f>
        <x:v>631.9286796180442</x:v>
      </x:c>
      <x:c r="G114" s="8" t="str">
        <x:f>INDEX('Inputs and calculations'!$F$11:$F$326,MATCH(A114,'Inputs and calculations'!$N$11:$N$326,0))</x:f>
        <x:v>4A</x:v>
      </x:c>
      <x:c r="H114" s="8" t="str">
        <x:f>INDEX('Inputs and calculations'!$G$11:$G$326,MATCH(A114,'Inputs and calculations'!$N$11:$N$326,0))</x:f>
        <x:v>No</x:v>
      </x:c>
      <x:c r="I114" s="8" t="str">
        <x:f>INDEX('Inputs and calculations'!$P$11:$P$326,MATCH(A114,'Inputs and calculations'!$N$11:$N$326,0))</x:f>
        <x:v>No</x:v>
      </x:c>
      <x:c r="J114" s="1" t="str">
        <x:f>INDEX('Inputs and calculations'!$Q$11:$Q$326,MATCH(A114,'Inputs and calculations'!$N$11:$N$326,0))</x:f>
        <x:v>Corporation FRL proxy</x:v>
      </x:c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</x:row>
    <x:row r="115" ht="20" customHeight="1">
      <x:c r="A115" s="8" t="n">
        <x:v>103</x:v>
      </x:c>
      <x:c r="B115" s="8" t="str">
        <x:f>INDEX('Inputs and calculations'!$O$11:$O$326,MATCH(A115,'Inputs and calculations'!$N$11:$N$326,0))</x:f>
        <x:v>4A</x:v>
      </x:c>
      <x:c r="C115" s="1" t="str">
        <x:f>INDEX('Inputs and calculations'!$A$11:$A$326,MATCH(A115,'Inputs and calculations'!$N$11:$N$326,0))</x:f>
        <x:v>South Bend Saint Joseph</x:v>
      </x:c>
      <x:c r="D115" s="9" t="n">
        <x:f>INDEX('Inputs and calculations'!$L$11:$L$326,MATCH(A115,'Inputs and calculations'!$N$11:$N$326,0))</x:f>
        <x:v>700</x:v>
      </x:c>
      <x:c r="E115" s="10" t="n">
        <x:f>INDEX('Inputs and calculations'!$K$11:$K$326,MATCH(A115,'Inputs and calculations'!$N$11:$N$326,0))</x:f>
        <x:v>0.2809110629067245</x:v>
      </x:c>
      <x:c r="F115" s="11" t="n">
        <x:f>INDEX('Inputs and calculations'!$M$11:$M$326,MATCH(A115,'Inputs and calculations'!$N$11:$N$326,0))</x:f>
        <x:v>621.3449023861172</x:v>
      </x:c>
      <x:c r="G115" s="8" t="str">
        <x:f>INDEX('Inputs and calculations'!$F$11:$F$326,MATCH(A115,'Inputs and calculations'!$N$11:$N$326,0))</x:f>
        <x:v>4A</x:v>
      </x:c>
      <x:c r="H115" s="8" t="str">
        <x:f>INDEX('Inputs and calculations'!$G$11:$G$326,MATCH(A115,'Inputs and calculations'!$N$11:$N$326,0))</x:f>
        <x:v>No</x:v>
      </x:c>
      <x:c r="I115" s="8" t="str">
        <x:f>INDEX('Inputs and calculations'!$P$11:$P$326,MATCH(A115,'Inputs and calculations'!$N$11:$N$326,0))</x:f>
        <x:v>No</x:v>
      </x:c>
      <x:c r="J115" s="1" t="str">
        <x:f>INDEX('Inputs and calculations'!$Q$11:$Q$326,MATCH(A115,'Inputs and calculations'!$N$11:$N$326,0))</x:f>
        <x:v>School NSLP proxy</x:v>
      </x:c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</x:row>
    <x:row r="116" ht="20" customHeight="1">
      <x:c r="A116" s="8" t="n">
        <x:v>104</x:v>
      </x:c>
      <x:c r="B116" s="8" t="str">
        <x:f>INDEX('Inputs and calculations'!$O$11:$O$326,MATCH(A116,'Inputs and calculations'!$N$11:$N$326,0))</x:f>
        <x:v>4A</x:v>
      </x:c>
      <x:c r="C116" s="1" t="str">
        <x:f>INDEX('Inputs and calculations'!$A$11:$A$326,MATCH(A116,'Inputs and calculations'!$N$11:$N$326,0))</x:f>
        <x:v>Culver Academies</x:v>
      </x:c>
      <x:c r="D116" s="9" t="n">
        <x:f>INDEX('Inputs and calculations'!$L$11:$L$326,MATCH(A116,'Inputs and calculations'!$N$11:$N$326,0))</x:f>
        <x:v>615</x:v>
      </x:c>
      <x:c r="E116" s="10" t="n">
        <x:f>INDEX('Inputs and calculations'!$K$11:$K$326,MATCH(A116,'Inputs and calculations'!$N$11:$N$326,0))</x:f>
        <x:v>0</x:v>
      </x:c>
      <x:c r="F116" s="11" t="n">
        <x:f>INDEX('Inputs and calculations'!$M$11:$M$326,MATCH(A116,'Inputs and calculations'!$N$11:$N$326,0))</x:f>
        <x:v>615</x:v>
      </x:c>
      <x:c r="G116" s="8" t="str">
        <x:f>INDEX('Inputs and calculations'!$F$11:$F$326,MATCH(A116,'Inputs and calculations'!$N$11:$N$326,0))</x:f>
        <x:v>4A</x:v>
      </x:c>
      <x:c r="H116" s="8" t="str">
        <x:f>INDEX('Inputs and calculations'!$G$11:$G$326,MATCH(A116,'Inputs and calculations'!$N$11:$N$326,0))</x:f>
        <x:v>No</x:v>
      </x:c>
      <x:c r="I116" s="8" t="str">
        <x:f>INDEX('Inputs and calculations'!$P$11:$P$326,MATCH(A116,'Inputs and calculations'!$N$11:$N$326,0))</x:f>
        <x:v>No</x:v>
      </x:c>
      <x:c r="J116" s="1" t="str">
        <x:f>INDEX('Inputs and calculations'!$Q$11:$Q$326,MATCH(A116,'Inputs and calculations'!$N$11:$N$326,0))</x:f>
        <x:v>Missing: unadjusted</x:v>
      </x:c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</x:row>
    <x:row r="117" ht="20" customHeight="1">
      <x:c r="A117" s="8" t="n">
        <x:v>105</x:v>
      </x:c>
      <x:c r="B117" s="8" t="str">
        <x:f>INDEX('Inputs and calculations'!$O$11:$O$326,MATCH(A117,'Inputs and calculations'!$N$11:$N$326,0))</x:f>
        <x:v>4A</x:v>
      </x:c>
      <x:c r="C117" s="1" t="str">
        <x:f>INDEX('Inputs and calculations'!$A$11:$A$326,MATCH(A117,'Inputs and calculations'!$N$11:$N$326,0))</x:f>
        <x:v>Hanover Central</x:v>
      </x:c>
      <x:c r="D117" s="9" t="n">
        <x:f>INDEX('Inputs and calculations'!$L$11:$L$326,MATCH(A117,'Inputs and calculations'!$N$11:$N$326,0))</x:f>
        <x:v>664</x:v>
      </x:c>
      <x:c r="E117" s="10" t="n">
        <x:f>INDEX('Inputs and calculations'!$K$11:$K$326,MATCH(A117,'Inputs and calculations'!$N$11:$N$326,0))</x:f>
        <x:v>0.19935576234788832</x:v>
      </x:c>
      <x:c r="F117" s="11" t="n">
        <x:f>INDEX('Inputs and calculations'!$M$11:$M$326,MATCH(A117,'Inputs and calculations'!$N$11:$N$326,0))</x:f>
        <x:v>611.0511095204008</x:v>
      </x:c>
      <x:c r="G117" s="8" t="str">
        <x:f>INDEX('Inputs and calculations'!$F$11:$F$326,MATCH(A117,'Inputs and calculations'!$N$11:$N$326,0))</x:f>
        <x:v>4A</x:v>
      </x:c>
      <x:c r="H117" s="8" t="str">
        <x:f>INDEX('Inputs and calculations'!$G$11:$G$326,MATCH(A117,'Inputs and calculations'!$N$11:$N$326,0))</x:f>
        <x:v>No</x:v>
      </x:c>
      <x:c r="I117" s="8" t="str">
        <x:f>INDEX('Inputs and calculations'!$P$11:$P$326,MATCH(A117,'Inputs and calculations'!$N$11:$N$326,0))</x:f>
        <x:v>No</x:v>
      </x:c>
      <x:c r="J117" s="1" t="str">
        <x:f>INDEX('Inputs and calculations'!$Q$11:$Q$326,MATCH(A117,'Inputs and calculations'!$N$11:$N$326,0))</x:f>
        <x:v>Corporation FRL proxy</x:v>
      </x:c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</x:row>
    <x:row r="118" ht="20" customHeight="1">
      <x:c r="A118" s="8" t="n">
        <x:v>106</x:v>
      </x:c>
      <x:c r="B118" s="8" t="str">
        <x:f>INDEX('Inputs and calculations'!$O$11:$O$326,MATCH(A118,'Inputs and calculations'!$N$11:$N$326,0))</x:f>
        <x:v>4A</x:v>
      </x:c>
      <x:c r="C118" s="1" t="str">
        <x:f>INDEX('Inputs and calculations'!$A$11:$A$326,MATCH(A118,'Inputs and calculations'!$N$11:$N$326,0))</x:f>
        <x:v>Brebeuf Jesuit Preparatory</x:v>
      </x:c>
      <x:c r="D118" s="9" t="n">
        <x:f>INDEX('Inputs and calculations'!$L$11:$L$326,MATCH(A118,'Inputs and calculations'!$N$11:$N$326,0))</x:f>
        <x:v>624</x:v>
      </x:c>
      <x:c r="E118" s="10" t="n">
        <x:f>INDEX('Inputs and calculations'!$K$11:$K$326,MATCH(A118,'Inputs and calculations'!$N$11:$N$326,0))</x:f>
        <x:v>0.06771463119709795</x:v>
      </x:c>
      <x:c r="F118" s="11" t="n">
        <x:f>INDEX('Inputs and calculations'!$M$11:$M$326,MATCH(A118,'Inputs and calculations'!$N$11:$N$326,0))</x:f>
        <x:v>607.0984280532043</x:v>
      </x:c>
      <x:c r="G118" s="8" t="str">
        <x:f>INDEX('Inputs and calculations'!$F$11:$F$326,MATCH(A118,'Inputs and calculations'!$N$11:$N$326,0))</x:f>
        <x:v>4A</x:v>
      </x:c>
      <x:c r="H118" s="8" t="str">
        <x:f>INDEX('Inputs and calculations'!$G$11:$G$326,MATCH(A118,'Inputs and calculations'!$N$11:$N$326,0))</x:f>
        <x:v>No</x:v>
      </x:c>
      <x:c r="I118" s="8" t="str">
        <x:f>INDEX('Inputs and calculations'!$P$11:$P$326,MATCH(A118,'Inputs and calculations'!$N$11:$N$326,0))</x:f>
        <x:v>No</x:v>
      </x:c>
      <x:c r="J118" s="1" t="str">
        <x:f>INDEX('Inputs and calculations'!$Q$11:$Q$326,MATCH(A118,'Inputs and calculations'!$N$11:$N$326,0))</x:f>
        <x:v>School NSLP proxy</x:v>
      </x:c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</x:row>
    <x:row r="119" ht="20" customHeight="1">
      <x:c r="A119" s="8" t="n">
        <x:v>107</x:v>
      </x:c>
      <x:c r="B119" s="8" t="str">
        <x:f>INDEX('Inputs and calculations'!$O$11:$O$326,MATCH(A119,'Inputs and calculations'!$N$11:$N$326,0))</x:f>
        <x:v>4A</x:v>
      </x:c>
      <x:c r="C119" s="1" t="str">
        <x:f>INDEX('Inputs and calculations'!$A$11:$A$326,MATCH(A119,'Inputs and calculations'!$N$11:$N$326,0))</x:f>
        <x:v>Guerin Catholic</x:v>
      </x:c>
      <x:c r="D119" s="9" t="n">
        <x:f>INDEX('Inputs and calculations'!$L$11:$L$326,MATCH(A119,'Inputs and calculations'!$N$11:$N$326,0))</x:f>
        <x:v>600</x:v>
      </x:c>
      <x:c r="E119" s="10" t="n">
        <x:f>INDEX('Inputs and calculations'!$K$11:$K$326,MATCH(A119,'Inputs and calculations'!$N$11:$N$326,0))</x:f>
        <x:v>0.02127659574468085</x:v>
      </x:c>
      <x:c r="F119" s="11" t="n">
        <x:f>INDEX('Inputs and calculations'!$M$11:$M$326,MATCH(A119,'Inputs and calculations'!$N$11:$N$326,0))</x:f>
        <x:v>594.8936170212766</x:v>
      </x:c>
      <x:c r="G119" s="8" t="str">
        <x:f>INDEX('Inputs and calculations'!$F$11:$F$326,MATCH(A119,'Inputs and calculations'!$N$11:$N$326,0))</x:f>
        <x:v>4A</x:v>
      </x:c>
      <x:c r="H119" s="8" t="str">
        <x:f>INDEX('Inputs and calculations'!$G$11:$G$326,MATCH(A119,'Inputs and calculations'!$N$11:$N$326,0))</x:f>
        <x:v>No</x:v>
      </x:c>
      <x:c r="I119" s="8" t="str">
        <x:f>INDEX('Inputs and calculations'!$P$11:$P$326,MATCH(A119,'Inputs and calculations'!$N$11:$N$326,0))</x:f>
        <x:v>No</x:v>
      </x:c>
      <x:c r="J119" s="1" t="str">
        <x:f>INDEX('Inputs and calculations'!$Q$11:$Q$326,MATCH(A119,'Inputs and calculations'!$N$11:$N$326,0))</x:f>
        <x:v>School NSLP proxy</x:v>
      </x:c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</x:row>
    <x:row r="120" ht="20" customHeight="1">
      <x:c r="A120" s="8" t="n">
        <x:v>108</x:v>
      </x:c>
      <x:c r="B120" s="8" t="str">
        <x:f>INDEX('Inputs and calculations'!$O$11:$O$326,MATCH(A120,'Inputs and calculations'!$N$11:$N$326,0))</x:f>
        <x:v>4A</x:v>
      </x:c>
      <x:c r="C120" s="1" t="str">
        <x:f>INDEX('Inputs and calculations'!$A$11:$A$326,MATCH(A120,'Inputs and calculations'!$N$11:$N$326,0))</x:f>
        <x:v>Danville Community</x:v>
      </x:c>
      <x:c r="D120" s="9" t="n">
        <x:f>INDEX('Inputs and calculations'!$L$11:$L$326,MATCH(A120,'Inputs and calculations'!$N$11:$N$326,0))</x:f>
        <x:v>696</x:v>
      </x:c>
      <x:c r="E120" s="10" t="n">
        <x:f>INDEX('Inputs and calculations'!$K$11:$K$326,MATCH(A120,'Inputs and calculations'!$N$11:$N$326,0))</x:f>
        <x:v>0.37508486082824166</x:v>
      </x:c>
      <x:c r="F120" s="11" t="n">
        <x:f>INDEX('Inputs and calculations'!$M$11:$M$326,MATCH(A120,'Inputs and calculations'!$N$11:$N$326,0))</x:f>
        <x:v>591.5763747454175</x:v>
      </x:c>
      <x:c r="G120" s="8" t="str">
        <x:f>INDEX('Inputs and calculations'!$F$11:$F$326,MATCH(A120,'Inputs and calculations'!$N$11:$N$326,0))</x:f>
        <x:v>4A</x:v>
      </x:c>
      <x:c r="H120" s="8" t="str">
        <x:f>INDEX('Inputs and calculations'!$G$11:$G$326,MATCH(A120,'Inputs and calculations'!$N$11:$N$326,0))</x:f>
        <x:v>No</x:v>
      </x:c>
      <x:c r="I120" s="8" t="str">
        <x:f>INDEX('Inputs and calculations'!$P$11:$P$326,MATCH(A120,'Inputs and calculations'!$N$11:$N$326,0))</x:f>
        <x:v>No</x:v>
      </x:c>
      <x:c r="J120" s="1" t="str">
        <x:f>INDEX('Inputs and calculations'!$Q$11:$Q$326,MATCH(A120,'Inputs and calculations'!$N$11:$N$326,0))</x:f>
        <x:v>Corporation FRL proxy</x:v>
      </x:c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</x:row>
    <x:row r="121" ht="20" customHeight="1">
      <x:c r="A121" s="8" t="n">
        <x:v>109</x:v>
      </x:c>
      <x:c r="B121" s="8" t="str">
        <x:f>INDEX('Inputs and calculations'!$O$11:$O$326,MATCH(A121,'Inputs and calculations'!$N$11:$N$326,0))</x:f>
        <x:v>4A</x:v>
      </x:c>
      <x:c r="C121" s="1" t="str">
        <x:f>INDEX('Inputs and calculations'!$A$11:$A$326,MATCH(A121,'Inputs and calculations'!$N$11:$N$326,0))</x:f>
        <x:v>Boonville</x:v>
      </x:c>
      <x:c r="D121" s="9" t="n">
        <x:f>INDEX('Inputs and calculations'!$L$11:$L$326,MATCH(A121,'Inputs and calculations'!$N$11:$N$326,0))</x:f>
        <x:v>680</x:v>
      </x:c>
      <x:c r="E121" s="10" t="n">
        <x:f>INDEX('Inputs and calculations'!$K$11:$K$326,MATCH(A121,'Inputs and calculations'!$N$11:$N$326,0))</x:f>
        <x:v>0.35</x:v>
      </x:c>
      <x:c r="F121" s="11" t="n">
        <x:f>INDEX('Inputs and calculations'!$M$11:$M$326,MATCH(A121,'Inputs and calculations'!$N$11:$N$326,0))</x:f>
        <x:v>584.8</x:v>
      </x:c>
      <x:c r="G121" s="8" t="str">
        <x:f>INDEX('Inputs and calculations'!$F$11:$F$326,MATCH(A121,'Inputs and calculations'!$N$11:$N$326,0))</x:f>
        <x:v>4A</x:v>
      </x:c>
      <x:c r="H121" s="8" t="str">
        <x:f>INDEX('Inputs and calculations'!$G$11:$G$326,MATCH(A121,'Inputs and calculations'!$N$11:$N$326,0))</x:f>
        <x:v>No</x:v>
      </x:c>
      <x:c r="I121" s="8" t="str">
        <x:f>INDEX('Inputs and calculations'!$P$11:$P$326,MATCH(A121,'Inputs and calculations'!$N$11:$N$326,0))</x:f>
        <x:v>No</x:v>
      </x:c>
      <x:c r="J121" s="1" t="str">
        <x:f>INDEX('Inputs and calculations'!$Q$11:$Q$326,MATCH(A121,'Inputs and calculations'!$N$11:$N$326,0))</x:f>
        <x:v>Corporation FRL proxy</x:v>
      </x:c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</x:row>
    <x:row r="122" ht="20" customHeight="1">
      <x:c r="A122" s="8" t="n">
        <x:v>110</x:v>
      </x:c>
      <x:c r="B122" s="8" t="str">
        <x:f>INDEX('Inputs and calculations'!$O$11:$O$326,MATCH(A122,'Inputs and calculations'!$N$11:$N$326,0))</x:f>
        <x:v>4A</x:v>
      </x:c>
      <x:c r="C122" s="1" t="str">
        <x:f>INDEX('Inputs and calculations'!$A$11:$A$326,MATCH(A122,'Inputs and calculations'!$N$11:$N$326,0))</x:f>
        <x:v>DeKalb</x:v>
      </x:c>
      <x:c r="D122" s="9" t="n">
        <x:f>INDEX('Inputs and calculations'!$L$11:$L$326,MATCH(A122,'Inputs and calculations'!$N$11:$N$326,0))</x:f>
        <x:v>705</x:v>
      </x:c>
      <x:c r="E122" s="10" t="n">
        <x:f>INDEX('Inputs and calculations'!$K$11:$K$326,MATCH(A122,'Inputs and calculations'!$N$11:$N$326,0))</x:f>
        <x:v>0.4289071680376028</x:v>
      </x:c>
      <x:c r="F122" s="11" t="n">
        <x:f>INDEX('Inputs and calculations'!$M$11:$M$326,MATCH(A122,'Inputs and calculations'!$N$11:$N$326,0))</x:f>
        <x:v>584.048178613396</x:v>
      </x:c>
      <x:c r="G122" s="8" t="str">
        <x:f>INDEX('Inputs and calculations'!$F$11:$F$326,MATCH(A122,'Inputs and calculations'!$N$11:$N$326,0))</x:f>
        <x:v>4A</x:v>
      </x:c>
      <x:c r="H122" s="8" t="str">
        <x:f>INDEX('Inputs and calculations'!$G$11:$G$326,MATCH(A122,'Inputs and calculations'!$N$11:$N$326,0))</x:f>
        <x:v>No</x:v>
      </x:c>
      <x:c r="I122" s="8" t="str">
        <x:f>INDEX('Inputs and calculations'!$P$11:$P$326,MATCH(A122,'Inputs and calculations'!$N$11:$N$326,0))</x:f>
        <x:v>No</x:v>
      </x:c>
      <x:c r="J122" s="1" t="str">
        <x:f>INDEX('Inputs and calculations'!$Q$11:$Q$326,MATCH(A122,'Inputs and calculations'!$N$11:$N$326,0))</x:f>
        <x:v>Corporation FRL proxy</x:v>
      </x:c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</x:row>
    <x:row r="123" ht="20" customHeight="1">
      <x:c r="A123" s="8" t="n">
        <x:v>111</x:v>
      </x:c>
      <x:c r="B123" s="8" t="str">
        <x:f>INDEX('Inputs and calculations'!$O$11:$O$326,MATCH(A123,'Inputs and calculations'!$N$11:$N$326,0))</x:f>
        <x:v>4A</x:v>
      </x:c>
      <x:c r="C123" s="1" t="str">
        <x:f>INDEX('Inputs and calculations'!$A$11:$A$326,MATCH(A123,'Inputs and calculations'!$N$11:$N$326,0))</x:f>
        <x:v>Kankakee Valley</x:v>
      </x:c>
      <x:c r="D123" s="9" t="n">
        <x:f>INDEX('Inputs and calculations'!$L$11:$L$326,MATCH(A123,'Inputs and calculations'!$N$11:$N$326,0))</x:f>
        <x:v>706</x:v>
      </x:c>
      <x:c r="E123" s="10" t="n">
        <x:f>INDEX('Inputs and calculations'!$K$11:$K$326,MATCH(A123,'Inputs and calculations'!$N$11:$N$326,0))</x:f>
        <x:v>0.45727482678983833</x:v>
      </x:c>
      <x:c r="F123" s="11" t="n">
        <x:f>INDEX('Inputs and calculations'!$M$11:$M$326,MATCH(A123,'Inputs and calculations'!$N$11:$N$326,0))</x:f>
        <x:v>576.8655889145497</x:v>
      </x:c>
      <x:c r="G123" s="8" t="str">
        <x:f>INDEX('Inputs and calculations'!$F$11:$F$326,MATCH(A123,'Inputs and calculations'!$N$11:$N$326,0))</x:f>
        <x:v>4A</x:v>
      </x:c>
      <x:c r="H123" s="8" t="str">
        <x:f>INDEX('Inputs and calculations'!$G$11:$G$326,MATCH(A123,'Inputs and calculations'!$N$11:$N$326,0))</x:f>
        <x:v>No</x:v>
      </x:c>
      <x:c r="I123" s="8" t="str">
        <x:f>INDEX('Inputs and calculations'!$P$11:$P$326,MATCH(A123,'Inputs and calculations'!$N$11:$N$326,0))</x:f>
        <x:v>No</x:v>
      </x:c>
      <x:c r="J123" s="1" t="str">
        <x:f>INDEX('Inputs and calculations'!$Q$11:$Q$326,MATCH(A123,'Inputs and calculations'!$N$11:$N$326,0))</x:f>
        <x:v>Corporation FRL proxy</x:v>
      </x:c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</x:row>
    <x:row r="124" ht="20" customHeight="1">
      <x:c r="A124" s="8" t="n">
        <x:v>112</x:v>
      </x:c>
      <x:c r="B124" s="8" t="str">
        <x:f>INDEX('Inputs and calculations'!$O$11:$O$326,MATCH(A124,'Inputs and calculations'!$N$11:$N$326,0))</x:f>
        <x:v>4A</x:v>
      </x:c>
      <x:c r="C124" s="1" t="str">
        <x:f>INDEX('Inputs and calculations'!$A$11:$A$326,MATCH(A124,'Inputs and calculations'!$N$11:$N$326,0))</x:f>
        <x:v>East Chicago Central</x:v>
      </x:c>
      <x:c r="D124" s="9" t="n">
        <x:f>INDEX('Inputs and calculations'!$L$11:$L$326,MATCH(A124,'Inputs and calculations'!$N$11:$N$326,0))</x:f>
        <x:v>792</x:v>
      </x:c>
      <x:c r="E124" s="10" t="n">
        <x:f>INDEX('Inputs and calculations'!$K$11:$K$326,MATCH(A124,'Inputs and calculations'!$N$11:$N$326,0))</x:f>
        <x:v>0.6935136796802951</x:v>
      </x:c>
      <x:c r="F124" s="11" t="n">
        <x:f>INDEX('Inputs and calculations'!$M$11:$M$326,MATCH(A124,'Inputs and calculations'!$N$11:$N$326,0))</x:f>
        <x:v>572.2948662772825</x:v>
      </x:c>
      <x:c r="G124" s="8" t="str">
        <x:f>INDEX('Inputs and calculations'!$F$11:$F$326,MATCH(A124,'Inputs and calculations'!$N$11:$N$326,0))</x:f>
        <x:v>4A</x:v>
      </x:c>
      <x:c r="H124" s="8" t="str">
        <x:f>INDEX('Inputs and calculations'!$G$11:$G$326,MATCH(A124,'Inputs and calculations'!$N$11:$N$326,0))</x:f>
        <x:v>No</x:v>
      </x:c>
      <x:c r="I124" s="8" t="str">
        <x:f>INDEX('Inputs and calculations'!$P$11:$P$326,MATCH(A124,'Inputs and calculations'!$N$11:$N$326,0))</x:f>
        <x:v>No</x:v>
      </x:c>
      <x:c r="J124" s="1" t="str">
        <x:f>INDEX('Inputs and calculations'!$Q$11:$Q$326,MATCH(A124,'Inputs and calculations'!$N$11:$N$326,0))</x:f>
        <x:v>Corporation FRL proxy</x:v>
      </x:c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</x:row>
    <x:row r="125" ht="20" customHeight="1">
      <x:c r="A125" s="8" t="n">
        <x:v>113</x:v>
      </x:c>
      <x:c r="B125" s="8" t="str">
        <x:f>INDEX('Inputs and calculations'!$O$11:$O$326,MATCH(A125,'Inputs and calculations'!$N$11:$N$326,0))</x:f>
        <x:v>4A</x:v>
      </x:c>
      <x:c r="C125" s="1" t="str">
        <x:f>INDEX('Inputs and calculations'!$A$11:$A$326,MATCH(A125,'Inputs and calculations'!$N$11:$N$326,0))</x:f>
        <x:v>Indianapolis Bishop Chatard</x:v>
      </x:c>
      <x:c r="D125" s="9" t="n">
        <x:f>INDEX('Inputs and calculations'!$L$11:$L$326,MATCH(A125,'Inputs and calculations'!$N$11:$N$326,0))</x:f>
        <x:v>604</x:v>
      </x:c>
      <x:c r="E125" s="10" t="n">
        <x:f>INDEX('Inputs and calculations'!$K$11:$K$326,MATCH(A125,'Inputs and calculations'!$N$11:$N$326,0))</x:f>
        <x:v>0.13224181360201512</x:v>
      </x:c>
      <x:c r="F125" s="11" t="n">
        <x:f>INDEX('Inputs and calculations'!$M$11:$M$326,MATCH(A125,'Inputs and calculations'!$N$11:$N$326,0))</x:f>
        <x:v>572.0503778337531</x:v>
      </x:c>
      <x:c r="G125" s="8" t="str">
        <x:f>INDEX('Inputs and calculations'!$F$11:$F$326,MATCH(A125,'Inputs and calculations'!$N$11:$N$326,0))</x:f>
        <x:v>4A</x:v>
      </x:c>
      <x:c r="H125" s="8" t="str">
        <x:f>INDEX('Inputs and calculations'!$G$11:$G$326,MATCH(A125,'Inputs and calculations'!$N$11:$N$326,0))</x:f>
        <x:v>Yes</x:v>
      </x:c>
      <x:c r="I125" s="8" t="str">
        <x:f>INDEX('Inputs and calculations'!$P$11:$P$326,MATCH(A125,'Inputs and calculations'!$N$11:$N$326,0))</x:f>
        <x:v>No</x:v>
      </x:c>
      <x:c r="J125" s="1" t="str">
        <x:f>INDEX('Inputs and calculations'!$Q$11:$Q$326,MATCH(A125,'Inputs and calculations'!$N$11:$N$326,0))</x:f>
        <x:v>School NSLP proxy</x:v>
      </x:c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</x:row>
    <x:row r="126" ht="20" customHeight="1">
      <x:c r="A126" s="8" t="n">
        <x:v>114</x:v>
      </x:c>
      <x:c r="B126" s="8" t="str">
        <x:f>INDEX('Inputs and calculations'!$O$11:$O$326,MATCH(A126,'Inputs and calculations'!$N$11:$N$326,0))</x:f>
        <x:v>4A</x:v>
      </x:c>
      <x:c r="C126" s="1" t="str">
        <x:f>INDEX('Inputs and calculations'!$A$11:$A$326,MATCH(A126,'Inputs and calculations'!$N$11:$N$326,0))</x:f>
        <x:v>Frankfort</x:v>
      </x:c>
      <x:c r="D126" s="9" t="n">
        <x:f>INDEX('Inputs and calculations'!$L$11:$L$326,MATCH(A126,'Inputs and calculations'!$N$11:$N$326,0))</x:f>
        <x:v>698</x:v>
      </x:c>
      <x:c r="E126" s="10" t="n">
        <x:f>INDEX('Inputs and calculations'!$K$11:$K$326,MATCH(A126,'Inputs and calculations'!$N$11:$N$326,0))</x:f>
        <x:v>0.5285419532324622</x:v>
      </x:c>
      <x:c r="F126" s="11" t="n">
        <x:f>INDEX('Inputs and calculations'!$M$11:$M$326,MATCH(A126,'Inputs and calculations'!$N$11:$N$326,0))</x:f>
        <x:v>550.4310866574965</x:v>
      </x:c>
      <x:c r="G126" s="8" t="str">
        <x:f>INDEX('Inputs and calculations'!$F$11:$F$326,MATCH(A126,'Inputs and calculations'!$N$11:$N$326,0))</x:f>
        <x:v>4A</x:v>
      </x:c>
      <x:c r="H126" s="8" t="str">
        <x:f>INDEX('Inputs and calculations'!$G$11:$G$326,MATCH(A126,'Inputs and calculations'!$N$11:$N$326,0))</x:f>
        <x:v>No</x:v>
      </x:c>
      <x:c r="I126" s="8" t="str">
        <x:f>INDEX('Inputs and calculations'!$P$11:$P$326,MATCH(A126,'Inputs and calculations'!$N$11:$N$326,0))</x:f>
        <x:v>No</x:v>
      </x:c>
      <x:c r="J126" s="1" t="str">
        <x:f>INDEX('Inputs and calculations'!$Q$11:$Q$326,MATCH(A126,'Inputs and calculations'!$N$11:$N$326,0))</x:f>
        <x:v>Corporation FRL proxy</x:v>
      </x:c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</x:row>
    <x:row r="127" ht="20" customHeight="1">
      <x:c r="A127" s="8" t="n">
        <x:v>115</x:v>
      </x:c>
      <x:c r="B127" s="8" t="str">
        <x:f>INDEX('Inputs and calculations'!$O$11:$O$326,MATCH(A127,'Inputs and calculations'!$N$11:$N$326,0))</x:f>
        <x:v>4A</x:v>
      </x:c>
      <x:c r="C127" s="1" t="str">
        <x:f>INDEX('Inputs and calculations'!$A$11:$A$326,MATCH(A127,'Inputs and calculations'!$N$11:$N$326,0))</x:f>
        <x:v>Northview</x:v>
      </x:c>
      <x:c r="D127" s="9" t="n">
        <x:f>INDEX('Inputs and calculations'!$L$11:$L$326,MATCH(A127,'Inputs and calculations'!$N$11:$N$326,0))</x:f>
        <x:v>669</x:v>
      </x:c>
      <x:c r="E127" s="10" t="n">
        <x:f>INDEX('Inputs and calculations'!$K$11:$K$326,MATCH(A127,'Inputs and calculations'!$N$11:$N$326,0))</x:f>
        <x:v>0.448692152917505</x:v>
      </x:c>
      <x:c r="F127" s="11" t="n">
        <x:f>INDEX('Inputs and calculations'!$M$11:$M$326,MATCH(A127,'Inputs and calculations'!$N$11:$N$326,0))</x:f>
        <x:v>548.9299798792756</x:v>
      </x:c>
      <x:c r="G127" s="8" t="str">
        <x:f>INDEX('Inputs and calculations'!$F$11:$F$326,MATCH(A127,'Inputs and calculations'!$N$11:$N$326,0))</x:f>
        <x:v>4A</x:v>
      </x:c>
      <x:c r="H127" s="8" t="str">
        <x:f>INDEX('Inputs and calculations'!$G$11:$G$326,MATCH(A127,'Inputs and calculations'!$N$11:$N$326,0))</x:f>
        <x:v>No</x:v>
      </x:c>
      <x:c r="I127" s="8" t="str">
        <x:f>INDEX('Inputs and calculations'!$P$11:$P$326,MATCH(A127,'Inputs and calculations'!$N$11:$N$326,0))</x:f>
        <x:v>No</x:v>
      </x:c>
      <x:c r="J127" s="1" t="str">
        <x:f>INDEX('Inputs and calculations'!$Q$11:$Q$326,MATCH(A127,'Inputs and calculations'!$N$11:$N$326,0))</x:f>
        <x:v>Corporation FRL proxy</x:v>
      </x:c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</x:row>
    <x:row r="128" ht="20" customHeight="1">
      <x:c r="A128" s="8" t="n">
        <x:v>116</x:v>
      </x:c>
      <x:c r="B128" s="8" t="str">
        <x:f>INDEX('Inputs and calculations'!$O$11:$O$326,MATCH(A128,'Inputs and calculations'!$N$11:$N$326,0))</x:f>
        <x:v>4A</x:v>
      </x:c>
      <x:c r="C128" s="1" t="str">
        <x:f>INDEX('Inputs and calculations'!$A$11:$A$326,MATCH(A128,'Inputs and calculations'!$N$11:$N$326,0))</x:f>
        <x:v>NorthWood</x:v>
      </x:c>
      <x:c r="D128" s="9" t="n">
        <x:f>INDEX('Inputs and calculations'!$L$11:$L$326,MATCH(A128,'Inputs and calculations'!$N$11:$N$326,0))</x:f>
        <x:v>643</x:v>
      </x:c>
      <x:c r="E128" s="10" t="n">
        <x:f>INDEX('Inputs and calculations'!$K$11:$K$326,MATCH(A128,'Inputs and calculations'!$N$11:$N$326,0))</x:f>
        <x:v>0.37184500533238535</x:v>
      </x:c>
      <x:c r="F128" s="11" t="n">
        <x:f>INDEX('Inputs and calculations'!$M$11:$M$326,MATCH(A128,'Inputs and calculations'!$N$11:$N$326,0))</x:f>
        <x:v>547.3614646285105</x:v>
      </x:c>
      <x:c r="G128" s="8" t="str">
        <x:f>INDEX('Inputs and calculations'!$F$11:$F$326,MATCH(A128,'Inputs and calculations'!$N$11:$N$326,0))</x:f>
        <x:v>4A</x:v>
      </x:c>
      <x:c r="H128" s="8" t="str">
        <x:f>INDEX('Inputs and calculations'!$G$11:$G$326,MATCH(A128,'Inputs and calculations'!$N$11:$N$326,0))</x:f>
        <x:v>No</x:v>
      </x:c>
      <x:c r="I128" s="8" t="str">
        <x:f>INDEX('Inputs and calculations'!$P$11:$P$326,MATCH(A128,'Inputs and calculations'!$N$11:$N$326,0))</x:f>
        <x:v>No</x:v>
      </x:c>
      <x:c r="J128" s="1" t="str">
        <x:f>INDEX('Inputs and calculations'!$Q$11:$Q$326,MATCH(A128,'Inputs and calculations'!$N$11:$N$326,0))</x:f>
        <x:v>Corporation FRL proxy</x:v>
      </x:c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</x:row>
    <x:row r="129" ht="20" customHeight="1">
      <x:c r="A129" s="8" t="n">
        <x:v>117</x:v>
      </x:c>
      <x:c r="B129" s="8" t="str">
        <x:f>INDEX('Inputs and calculations'!$O$11:$O$326,MATCH(A129,'Inputs and calculations'!$N$11:$N$326,0))</x:f>
        <x:v>4A</x:v>
      </x:c>
      <x:c r="C129" s="1" t="str">
        <x:f>INDEX('Inputs and calculations'!$A$11:$A$326,MATCH(A129,'Inputs and calculations'!$N$11:$N$326,0))</x:f>
        <x:v>Yorktown</x:v>
      </x:c>
      <x:c r="D129" s="9" t="n">
        <x:f>INDEX('Inputs and calculations'!$L$11:$L$326,MATCH(A129,'Inputs and calculations'!$N$11:$N$326,0))</x:f>
        <x:v>649</x:v>
      </x:c>
      <x:c r="E129" s="10" t="n">
        <x:f>INDEX('Inputs and calculations'!$K$11:$K$326,MATCH(A129,'Inputs and calculations'!$N$11:$N$326,0))</x:f>
        <x:v>0.40007293946024797</x:v>
      </x:c>
      <x:c r="F129" s="11" t="n">
        <x:f>INDEX('Inputs and calculations'!$M$11:$M$326,MATCH(A129,'Inputs and calculations'!$N$11:$N$326,0))</x:f>
        <x:v>545.1410649161196</x:v>
      </x:c>
      <x:c r="G129" s="8" t="str">
        <x:f>INDEX('Inputs and calculations'!$F$11:$F$326,MATCH(A129,'Inputs and calculations'!$N$11:$N$326,0))</x:f>
        <x:v>4A</x:v>
      </x:c>
      <x:c r="H129" s="8" t="str">
        <x:f>INDEX('Inputs and calculations'!$G$11:$G$326,MATCH(A129,'Inputs and calculations'!$N$11:$N$326,0))</x:f>
        <x:v>No</x:v>
      </x:c>
      <x:c r="I129" s="8" t="str">
        <x:f>INDEX('Inputs and calculations'!$P$11:$P$326,MATCH(A129,'Inputs and calculations'!$N$11:$N$326,0))</x:f>
        <x:v>No</x:v>
      </x:c>
      <x:c r="J129" s="1" t="str">
        <x:f>INDEX('Inputs and calculations'!$Q$11:$Q$326,MATCH(A129,'Inputs and calculations'!$N$11:$N$326,0))</x:f>
        <x:v>Corporation FRL proxy</x:v>
      </x:c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</x:row>
    <x:row r="130" ht="20" customHeight="1">
      <x:c r="A130" s="8" t="n">
        <x:v>118</x:v>
      </x:c>
      <x:c r="B130" s="8" t="str">
        <x:f>INDEX('Inputs and calculations'!$O$11:$O$326,MATCH(A130,'Inputs and calculations'!$N$11:$N$326,0))</x:f>
        <x:v>4A</x:v>
      </x:c>
      <x:c r="C130" s="1" t="str">
        <x:f>INDEX('Inputs and calculations'!$A$11:$A$326,MATCH(A130,'Inputs and calculations'!$N$11:$N$326,0))</x:f>
        <x:v>Leo</x:v>
      </x:c>
      <x:c r="D130" s="9" t="n">
        <x:f>INDEX('Inputs and calculations'!$L$11:$L$326,MATCH(A130,'Inputs and calculations'!$N$11:$N$326,0))</x:f>
        <x:v>681</x:v>
      </x:c>
      <x:c r="E130" s="10" t="n">
        <x:f>INDEX('Inputs and calculations'!$K$11:$K$326,MATCH(A130,'Inputs and calculations'!$N$11:$N$326,0))</x:f>
        <x:v>0.5129708776463572</x:v>
      </x:c>
      <x:c r="F130" s="11" t="n">
        <x:f>INDEX('Inputs and calculations'!$M$11:$M$326,MATCH(A130,'Inputs and calculations'!$N$11:$N$326,0))</x:f>
        <x:v>541.2667329291323</x:v>
      </x:c>
      <x:c r="G130" s="8" t="str">
        <x:f>INDEX('Inputs and calculations'!$F$11:$F$326,MATCH(A130,'Inputs and calculations'!$N$11:$N$326,0))</x:f>
        <x:v>4A</x:v>
      </x:c>
      <x:c r="H130" s="8" t="str">
        <x:f>INDEX('Inputs and calculations'!$G$11:$G$326,MATCH(A130,'Inputs and calculations'!$N$11:$N$326,0))</x:f>
        <x:v>No</x:v>
      </x:c>
      <x:c r="I130" s="8" t="str">
        <x:f>INDEX('Inputs and calculations'!$P$11:$P$326,MATCH(A130,'Inputs and calculations'!$N$11:$N$326,0))</x:f>
        <x:v>No</x:v>
      </x:c>
      <x:c r="J130" s="1" t="str">
        <x:f>INDEX('Inputs and calculations'!$Q$11:$Q$326,MATCH(A130,'Inputs and calculations'!$N$11:$N$326,0))</x:f>
        <x:v>Corporation FRL proxy</x:v>
      </x:c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</x:row>
    <x:row r="131" ht="20" customHeight="1">
      <x:c r="A131" s="8" t="n">
        <x:v>119</x:v>
      </x:c>
      <x:c r="B131" s="8" t="str">
        <x:f>INDEX('Inputs and calculations'!$O$11:$O$326,MATCH(A131,'Inputs and calculations'!$N$11:$N$326,0))</x:f>
        <x:v>4A</x:v>
      </x:c>
      <x:c r="C131" s="1" t="str">
        <x:f>INDEX('Inputs and calculations'!$A$11:$A$326,MATCH(A131,'Inputs and calculations'!$N$11:$N$326,0))</x:f>
        <x:v>Marion</x:v>
      </x:c>
      <x:c r="D131" s="9" t="n">
        <x:f>INDEX('Inputs and calculations'!$L$11:$L$326,MATCH(A131,'Inputs and calculations'!$N$11:$N$326,0))</x:f>
        <x:v>766</x:v>
      </x:c>
      <x:c r="E131" s="10" t="n">
        <x:f>INDEX('Inputs and calculations'!$K$11:$K$326,MATCH(A131,'Inputs and calculations'!$N$11:$N$326,0))</x:f>
        <x:v>0.7353023126219003</x:v>
      </x:c>
      <x:c r="F131" s="11" t="n">
        <x:f>INDEX('Inputs and calculations'!$M$11:$M$326,MATCH(A131,'Inputs and calculations'!$N$11:$N$326,0))</x:f>
        <x:v>540.7033714126497</x:v>
      </x:c>
      <x:c r="G131" s="8" t="str">
        <x:f>INDEX('Inputs and calculations'!$F$11:$F$326,MATCH(A131,'Inputs and calculations'!$N$11:$N$326,0))</x:f>
        <x:v>4A</x:v>
      </x:c>
      <x:c r="H131" s="8" t="str">
        <x:f>INDEX('Inputs and calculations'!$G$11:$G$326,MATCH(A131,'Inputs and calculations'!$N$11:$N$326,0))</x:f>
        <x:v>No</x:v>
      </x:c>
      <x:c r="I131" s="8" t="str">
        <x:f>INDEX('Inputs and calculations'!$P$11:$P$326,MATCH(A131,'Inputs and calculations'!$N$11:$N$326,0))</x:f>
        <x:v>No</x:v>
      </x:c>
      <x:c r="J131" s="1" t="str">
        <x:f>INDEX('Inputs and calculations'!$Q$11:$Q$326,MATCH(A131,'Inputs and calculations'!$N$11:$N$326,0))</x:f>
        <x:v>Corporation FRL proxy</x:v>
      </x:c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</x:row>
    <x:row r="132" ht="20" customHeight="1">
      <x:c r="A132" s="8" t="n">
        <x:v>120</x:v>
      </x:c>
      <x:c r="B132" s="8" t="str">
        <x:f>INDEX('Inputs and calculations'!$O$11:$O$326,MATCH(A132,'Inputs and calculations'!$N$11:$N$326,0))</x:f>
        <x:v>4A</x:v>
      </x:c>
      <x:c r="C132" s="1" t="str">
        <x:f>INDEX('Inputs and calculations'!$A$11:$A$326,MATCH(A132,'Inputs and calculations'!$N$11:$N$326,0))</x:f>
        <x:v>Charlestown</x:v>
      </x:c>
      <x:c r="D132" s="9" t="n">
        <x:f>INDEX('Inputs and calculations'!$L$11:$L$326,MATCH(A132,'Inputs and calculations'!$N$11:$N$326,0))</x:f>
        <x:v>702</x:v>
      </x:c>
      <x:c r="E132" s="10" t="n">
        <x:f>INDEX('Inputs and calculations'!$K$11:$K$326,MATCH(A132,'Inputs and calculations'!$N$11:$N$326,0))</x:f>
        <x:v>0.5774912957560929</x:v>
      </x:c>
      <x:c r="F132" s="11" t="n">
        <x:f>INDEX('Inputs and calculations'!$M$11:$M$326,MATCH(A132,'Inputs and calculations'!$N$11:$N$326,0))</x:f>
        <x:v>539.8404441516891</x:v>
      </x:c>
      <x:c r="G132" s="8" t="str">
        <x:f>INDEX('Inputs and calculations'!$F$11:$F$326,MATCH(A132,'Inputs and calculations'!$N$11:$N$326,0))</x:f>
        <x:v>4A</x:v>
      </x:c>
      <x:c r="H132" s="8" t="str">
        <x:f>INDEX('Inputs and calculations'!$G$11:$G$326,MATCH(A132,'Inputs and calculations'!$N$11:$N$326,0))</x:f>
        <x:v>No</x:v>
      </x:c>
      <x:c r="I132" s="8" t="str">
        <x:f>INDEX('Inputs and calculations'!$P$11:$P$326,MATCH(A132,'Inputs and calculations'!$N$11:$N$326,0))</x:f>
        <x:v>No</x:v>
      </x:c>
      <x:c r="J132" s="1" t="str">
        <x:f>INDEX('Inputs and calculations'!$Q$11:$Q$326,MATCH(A132,'Inputs and calculations'!$N$11:$N$326,0))</x:f>
        <x:v>Corporation FRL proxy</x:v>
      </x:c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</x:row>
    <x:row r="133" ht="20" customHeight="1">
      <x:c r="A133" s="8" t="n">
        <x:v>121</x:v>
      </x:c>
      <x:c r="B133" s="8" t="str">
        <x:f>INDEX('Inputs and calculations'!$O$11:$O$326,MATCH(A133,'Inputs and calculations'!$N$11:$N$326,0))</x:f>
        <x:v>4A</x:v>
      </x:c>
      <x:c r="C133" s="1" t="str">
        <x:f>INDEX('Inputs and calculations'!$A$11:$A$326,MATCH(A133,'Inputs and calculations'!$N$11:$N$326,0))</x:f>
        <x:v>Fort Wayne Concordia Lutheran</x:v>
      </x:c>
      <x:c r="D133" s="9" t="n">
        <x:f>INDEX('Inputs and calculations'!$L$11:$L$326,MATCH(A133,'Inputs and calculations'!$N$11:$N$326,0))</x:f>
        <x:v>585</x:v>
      </x:c>
      <x:c r="E133" s="10" t="n">
        <x:f>INDEX('Inputs and calculations'!$K$11:$K$326,MATCH(A133,'Inputs and calculations'!$N$11:$N$326,0))</x:f>
        <x:v>0.20272108843537415</x:v>
      </x:c>
      <x:c r="F133" s="11" t="n">
        <x:f>INDEX('Inputs and calculations'!$M$11:$M$326,MATCH(A133,'Inputs and calculations'!$N$11:$N$326,0))</x:f>
        <x:v>537.5632653061224</x:v>
      </x:c>
      <x:c r="G133" s="8" t="str">
        <x:f>INDEX('Inputs and calculations'!$F$11:$F$326,MATCH(A133,'Inputs and calculations'!$N$11:$N$326,0))</x:f>
        <x:v>3A</x:v>
      </x:c>
      <x:c r="H133" s="8" t="str">
        <x:f>INDEX('Inputs and calculations'!$G$11:$G$326,MATCH(A133,'Inputs and calculations'!$N$11:$N$326,0))</x:f>
        <x:v>No</x:v>
      </x:c>
      <x:c r="I133" s="8" t="str">
        <x:f>INDEX('Inputs and calculations'!$P$11:$P$326,MATCH(A133,'Inputs and calculations'!$N$11:$N$326,0))</x:f>
        <x:v>No</x:v>
      </x:c>
      <x:c r="J133" s="1" t="str">
        <x:f>INDEX('Inputs and calculations'!$Q$11:$Q$326,MATCH(A133,'Inputs and calculations'!$N$11:$N$326,0))</x:f>
        <x:v>School NSLP proxy</x:v>
      </x:c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</x:row>
    <x:row r="134" ht="20" customHeight="1">
      <x:c r="A134" s="8" t="n">
        <x:v>122</x:v>
      </x:c>
      <x:c r="B134" s="8" t="str">
        <x:f>INDEX('Inputs and calculations'!$O$11:$O$326,MATCH(A134,'Inputs and calculations'!$N$11:$N$326,0))</x:f>
        <x:v>4A</x:v>
      </x:c>
      <x:c r="C134" s="1" t="str">
        <x:f>INDEX('Inputs and calculations'!$A$11:$A$326,MATCH(A134,'Inputs and calculations'!$N$11:$N$326,0))</x:f>
        <x:v>Gary West Side</x:v>
      </x:c>
      <x:c r="D134" s="9" t="n">
        <x:f>INDEX('Inputs and calculations'!$L$11:$L$326,MATCH(A134,'Inputs and calculations'!$N$11:$N$326,0))</x:f>
        <x:v>772</x:v>
      </x:c>
      <x:c r="E134" s="10" t="n">
        <x:f>INDEX('Inputs and calculations'!$K$11:$K$326,MATCH(A134,'Inputs and calculations'!$N$11:$N$326,0))</x:f>
        <x:v>0.8288198757763975</x:v>
      </x:c>
      <x:c r="F134" s="11" t="n">
        <x:f>INDEX('Inputs and calculations'!$M$11:$M$326,MATCH(A134,'Inputs and calculations'!$N$11:$N$326,0))</x:f>
        <x:v>516.0604223602484</x:v>
      </x:c>
      <x:c r="G134" s="8" t="str">
        <x:f>INDEX('Inputs and calculations'!$F$11:$F$326,MATCH(A134,'Inputs and calculations'!$N$11:$N$326,0))</x:f>
        <x:v>4A</x:v>
      </x:c>
      <x:c r="H134" s="8" t="str">
        <x:f>INDEX('Inputs and calculations'!$G$11:$G$326,MATCH(A134,'Inputs and calculations'!$N$11:$N$326,0))</x:f>
        <x:v>No</x:v>
      </x:c>
      <x:c r="I134" s="8" t="str">
        <x:f>INDEX('Inputs and calculations'!$P$11:$P$326,MATCH(A134,'Inputs and calculations'!$N$11:$N$326,0))</x:f>
        <x:v>No</x:v>
      </x:c>
      <x:c r="J134" s="1" t="str">
        <x:f>INDEX('Inputs and calculations'!$Q$11:$Q$326,MATCH(A134,'Inputs and calculations'!$N$11:$N$326,0))</x:f>
        <x:v>Corporation FRL proxy</x:v>
      </x:c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</x:row>
    <x:row r="135" ht="20" customHeight="1">
      <x:c r="A135" s="8" t="n">
        <x:v>123</x:v>
      </x:c>
      <x:c r="B135" s="8" t="str">
        <x:f>INDEX('Inputs and calculations'!$O$11:$O$326,MATCH(A135,'Inputs and calculations'!$N$11:$N$326,0))</x:f>
        <x:v>4A</x:v>
      </x:c>
      <x:c r="C135" s="1" t="str">
        <x:f>INDEX('Inputs and calculations'!$A$11:$A$326,MATCH(A135,'Inputs and calculations'!$N$11:$N$326,0))</x:f>
        <x:v>West Lafayette</x:v>
      </x:c>
      <x:c r="D135" s="9" t="n">
        <x:f>INDEX('Inputs and calculations'!$L$11:$L$326,MATCH(A135,'Inputs and calculations'!$N$11:$N$326,0))</x:f>
        <x:v>567</x:v>
      </x:c>
      <x:c r="E135" s="10" t="n">
        <x:f>INDEX('Inputs and calculations'!$K$11:$K$326,MATCH(A135,'Inputs and calculations'!$N$11:$N$326,0))</x:f>
        <x:v>0.2291577597263788</x:v>
      </x:c>
      <x:c r="F135" s="11" t="n">
        <x:f>INDEX('Inputs and calculations'!$M$11:$M$326,MATCH(A135,'Inputs and calculations'!$N$11:$N$326,0))</x:f>
        <x:v>515.0270200940573</x:v>
      </x:c>
      <x:c r="G135" s="8" t="str">
        <x:f>INDEX('Inputs and calculations'!$F$11:$F$326,MATCH(A135,'Inputs and calculations'!$N$11:$N$326,0))</x:f>
        <x:v>3A</x:v>
      </x:c>
      <x:c r="H135" s="8" t="str">
        <x:f>INDEX('Inputs and calculations'!$G$11:$G$326,MATCH(A135,'Inputs and calculations'!$N$11:$N$326,0))</x:f>
        <x:v>No</x:v>
      </x:c>
      <x:c r="I135" s="8" t="str">
        <x:f>INDEX('Inputs and calculations'!$P$11:$P$326,MATCH(A135,'Inputs and calculations'!$N$11:$N$326,0))</x:f>
        <x:v>No</x:v>
      </x:c>
      <x:c r="J135" s="1" t="str">
        <x:f>INDEX('Inputs and calculations'!$Q$11:$Q$326,MATCH(A135,'Inputs and calculations'!$N$11:$N$326,0))</x:f>
        <x:v>Corporation FRL proxy</x:v>
      </x:c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</x:row>
    <x:row r="136" ht="20" customHeight="1">
      <x:c r="A136" s="8" t="n">
        <x:v>124</x:v>
      </x:c>
      <x:c r="B136" s="8" t="str">
        <x:f>INDEX('Inputs and calculations'!$O$11:$O$326,MATCH(A136,'Inputs and calculations'!$N$11:$N$326,0))</x:f>
        <x:v>4A</x:v>
      </x:c>
      <x:c r="C136" s="1" t="str">
        <x:f>INDEX('Inputs and calculations'!$A$11:$A$326,MATCH(A136,'Inputs and calculations'!$N$11:$N$326,0))</x:f>
        <x:v>Gibson Southern</x:v>
      </x:c>
      <x:c r="D136" s="9" t="n">
        <x:f>INDEX('Inputs and calculations'!$L$11:$L$326,MATCH(A136,'Inputs and calculations'!$N$11:$N$326,0))</x:f>
        <x:v>577</x:v>
      </x:c>
      <x:c r="E136" s="10" t="n">
        <x:f>INDEX('Inputs and calculations'!$K$11:$K$326,MATCH(A136,'Inputs and calculations'!$N$11:$N$326,0))</x:f>
        <x:v>0.27281191806331473</x:v>
      </x:c>
      <x:c r="F136" s="11" t="n">
        <x:f>INDEX('Inputs and calculations'!$M$11:$M$326,MATCH(A136,'Inputs and calculations'!$N$11:$N$326,0))</x:f>
        <x:v>514.0350093109869</x:v>
      </x:c>
      <x:c r="G136" s="8" t="str">
        <x:f>INDEX('Inputs and calculations'!$F$11:$F$326,MATCH(A136,'Inputs and calculations'!$N$11:$N$326,0))</x:f>
        <x:v>3A</x:v>
      </x:c>
      <x:c r="H136" s="8" t="str">
        <x:f>INDEX('Inputs and calculations'!$G$11:$G$326,MATCH(A136,'Inputs and calculations'!$N$11:$N$326,0))</x:f>
        <x:v>No</x:v>
      </x:c>
      <x:c r="I136" s="8" t="str">
        <x:f>INDEX('Inputs and calculations'!$P$11:$P$326,MATCH(A136,'Inputs and calculations'!$N$11:$N$326,0))</x:f>
        <x:v>No</x:v>
      </x:c>
      <x:c r="J136" s="1" t="str">
        <x:f>INDEX('Inputs and calculations'!$Q$11:$Q$326,MATCH(A136,'Inputs and calculations'!$N$11:$N$326,0))</x:f>
        <x:v>Corporation FRL proxy</x:v>
      </x:c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</x:row>
    <x:row r="137" ht="20" customHeight="1">
      <x:c r="A137" s="8" t="n">
        <x:v>125</x:v>
      </x:c>
      <x:c r="B137" s="8" t="str">
        <x:f>INDEX('Inputs and calculations'!$O$11:$O$326,MATCH(A137,'Inputs and calculations'!$N$11:$N$326,0))</x:f>
        <x:v>4A</x:v>
      </x:c>
      <x:c r="C137" s="1" t="str">
        <x:f>INDEX('Inputs and calculations'!$A$11:$A$326,MATCH(A137,'Inputs and calculations'!$N$11:$N$326,0))</x:f>
        <x:v>Jay County</x:v>
      </x:c>
      <x:c r="D137" s="9" t="n">
        <x:f>INDEX('Inputs and calculations'!$L$11:$L$326,MATCH(A137,'Inputs and calculations'!$N$11:$N$326,0))</x:f>
        <x:v>651</x:v>
      </x:c>
      <x:c r="E137" s="10" t="n">
        <x:f>INDEX('Inputs and calculations'!$K$11:$K$326,MATCH(A137,'Inputs and calculations'!$N$11:$N$326,0))</x:f>
        <x:v>0.5466045272969374</x:v>
      </x:c>
      <x:c r="F137" s="11" t="n">
        <x:f>INDEX('Inputs and calculations'!$M$11:$M$326,MATCH(A137,'Inputs and calculations'!$N$11:$N$326,0))</x:f>
        <x:v>508.6641810918775</x:v>
      </x:c>
      <x:c r="G137" s="8" t="str">
        <x:f>INDEX('Inputs and calculations'!$F$11:$F$326,MATCH(A137,'Inputs and calculations'!$N$11:$N$326,0))</x:f>
        <x:v>4A</x:v>
      </x:c>
      <x:c r="H137" s="8" t="str">
        <x:f>INDEX('Inputs and calculations'!$G$11:$G$326,MATCH(A137,'Inputs and calculations'!$N$11:$N$326,0))</x:f>
        <x:v>No</x:v>
      </x:c>
      <x:c r="I137" s="8" t="str">
        <x:f>INDEX('Inputs and calculations'!$P$11:$P$326,MATCH(A137,'Inputs and calculations'!$N$11:$N$326,0))</x:f>
        <x:v>No</x:v>
      </x:c>
      <x:c r="J137" s="1" t="str">
        <x:f>INDEX('Inputs and calculations'!$Q$11:$Q$326,MATCH(A137,'Inputs and calculations'!$N$11:$N$326,0))</x:f>
        <x:v>Corporation FRL proxy</x:v>
      </x:c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</x:row>
    <x:row r="138" ht="20" customHeight="1">
      <x:c r="A138" s="8" t="n">
        <x:v>126</x:v>
      </x:c>
      <x:c r="B138" s="8" t="str">
        <x:f>INDEX('Inputs and calculations'!$O$11:$O$326,MATCH(A138,'Inputs and calculations'!$N$11:$N$326,0))</x:f>
        <x:v>4A</x:v>
      </x:c>
      <x:c r="C138" s="1" t="str">
        <x:f>INDEX('Inputs and calculations'!$A$11:$A$326,MATCH(A138,'Inputs and calculations'!$N$11:$N$326,0))</x:f>
        <x:v>Delta</x:v>
      </x:c>
      <x:c r="D138" s="9" t="n">
        <x:f>INDEX('Inputs and calculations'!$L$11:$L$326,MATCH(A138,'Inputs and calculations'!$N$11:$N$326,0))</x:f>
        <x:v>627</x:v>
      </x:c>
      <x:c r="E138" s="10" t="n">
        <x:f>INDEX('Inputs and calculations'!$K$11:$K$326,MATCH(A138,'Inputs and calculations'!$N$11:$N$326,0))</x:f>
        <x:v>0.48127925117004683</x:v>
      </x:c>
      <x:c r="F138" s="11" t="n">
        <x:f>INDEX('Inputs and calculations'!$M$11:$M$326,MATCH(A138,'Inputs and calculations'!$N$11:$N$326,0))</x:f>
        <x:v>506.29516380655224</x:v>
      </x:c>
      <x:c r="G138" s="8" t="str">
        <x:f>INDEX('Inputs and calculations'!$F$11:$F$326,MATCH(A138,'Inputs and calculations'!$N$11:$N$326,0))</x:f>
        <x:v>4A</x:v>
      </x:c>
      <x:c r="H138" s="8" t="str">
        <x:f>INDEX('Inputs and calculations'!$G$11:$G$326,MATCH(A138,'Inputs and calculations'!$N$11:$N$326,0))</x:f>
        <x:v>No</x:v>
      </x:c>
      <x:c r="I138" s="8" t="str">
        <x:f>INDEX('Inputs and calculations'!$P$11:$P$326,MATCH(A138,'Inputs and calculations'!$N$11:$N$326,0))</x:f>
        <x:v>No</x:v>
      </x:c>
      <x:c r="J138" s="1" t="str">
        <x:f>INDEX('Inputs and calculations'!$Q$11:$Q$326,MATCH(A138,'Inputs and calculations'!$N$11:$N$326,0))</x:f>
        <x:v>Corporation FRL proxy</x:v>
      </x:c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</x:row>
    <x:row r="139" ht="20" customHeight="1">
      <x:c r="A139" s="8" t="n">
        <x:v>127</x:v>
      </x:c>
      <x:c r="B139" s="8" t="str">
        <x:f>INDEX('Inputs and calculations'!$O$11:$O$326,MATCH(A139,'Inputs and calculations'!$N$11:$N$326,0))</x:f>
        <x:v>4A</x:v>
      </x:c>
      <x:c r="C139" s="1" t="str">
        <x:f>INDEX('Inputs and calculations'!$A$11:$A$326,MATCH(A139,'Inputs and calculations'!$N$11:$N$326,0))</x:f>
        <x:v>Edgewood</x:v>
      </x:c>
      <x:c r="D139" s="9" t="n">
        <x:f>INDEX('Inputs and calculations'!$L$11:$L$326,MATCH(A139,'Inputs and calculations'!$N$11:$N$326,0))</x:f>
        <x:v>583</x:v>
      </x:c>
      <x:c r="E139" s="10" t="n">
        <x:f>INDEX('Inputs and calculations'!$K$11:$K$326,MATCH(A139,'Inputs and calculations'!$N$11:$N$326,0))</x:f>
        <x:v>0.33391730903994393</x:v>
      </x:c>
      <x:c r="F139" s="11" t="n">
        <x:f>INDEX('Inputs and calculations'!$M$11:$M$326,MATCH(A139,'Inputs and calculations'!$N$11:$N$326,0))</x:f>
        <x:v>505.1304835318851</x:v>
      </x:c>
      <x:c r="G139" s="8" t="str">
        <x:f>INDEX('Inputs and calculations'!$F$11:$F$326,MATCH(A139,'Inputs and calculations'!$N$11:$N$326,0))</x:f>
        <x:v>3A</x:v>
      </x:c>
      <x:c r="H139" s="8" t="str">
        <x:f>INDEX('Inputs and calculations'!$G$11:$G$326,MATCH(A139,'Inputs and calculations'!$N$11:$N$326,0))</x:f>
        <x:v>No</x:v>
      </x:c>
      <x:c r="I139" s="8" t="str">
        <x:f>INDEX('Inputs and calculations'!$P$11:$P$326,MATCH(A139,'Inputs and calculations'!$N$11:$N$326,0))</x:f>
        <x:v>No</x:v>
      </x:c>
      <x:c r="J139" s="1" t="str">
        <x:f>INDEX('Inputs and calculations'!$Q$11:$Q$326,MATCH(A139,'Inputs and calculations'!$N$11:$N$326,0))</x:f>
        <x:v>Corporation FRL proxy</x:v>
      </x:c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</x:row>
    <x:row r="140" ht="20" customHeight="1">
      <x:c r="A140" s="8" t="n">
        <x:v>128</x:v>
      </x:c>
      <x:c r="B140" s="8" t="str">
        <x:f>INDEX('Inputs and calculations'!$O$11:$O$326,MATCH(A140,'Inputs and calculations'!$N$11:$N$326,0))</x:f>
        <x:v>4A</x:v>
      </x:c>
      <x:c r="C140" s="1" t="str">
        <x:f>INDEX('Inputs and calculations'!$A$11:$A$326,MATCH(A140,'Inputs and calculations'!$N$11:$N$326,0))</x:f>
        <x:v>Norwell</x:v>
      </x:c>
      <x:c r="D140" s="9" t="n">
        <x:f>INDEX('Inputs and calculations'!$L$11:$L$326,MATCH(A140,'Inputs and calculations'!$N$11:$N$326,0))</x:f>
        <x:v>576</x:v>
      </x:c>
      <x:c r="E140" s="10" t="n">
        <x:f>INDEX('Inputs and calculations'!$K$11:$K$326,MATCH(A140,'Inputs and calculations'!$N$11:$N$326,0))</x:f>
        <x:v>0.32825370675453047</x:v>
      </x:c>
      <x:c r="F140" s="11" t="n">
        <x:f>INDEX('Inputs and calculations'!$M$11:$M$326,MATCH(A140,'Inputs and calculations'!$N$11:$N$326,0))</x:f>
        <x:v>500.37034596375617</x:v>
      </x:c>
      <x:c r="G140" s="8" t="str">
        <x:f>INDEX('Inputs and calculations'!$F$11:$F$326,MATCH(A140,'Inputs and calculations'!$N$11:$N$326,0))</x:f>
        <x:v>3A</x:v>
      </x:c>
      <x:c r="H140" s="8" t="str">
        <x:f>INDEX('Inputs and calculations'!$G$11:$G$326,MATCH(A140,'Inputs and calculations'!$N$11:$N$326,0))</x:f>
        <x:v>No</x:v>
      </x:c>
      <x:c r="I140" s="8" t="str">
        <x:f>INDEX('Inputs and calculations'!$P$11:$P$326,MATCH(A140,'Inputs and calculations'!$N$11:$N$326,0))</x:f>
        <x:v>No</x:v>
      </x:c>
      <x:c r="J140" s="1" t="str">
        <x:f>INDEX('Inputs and calculations'!$Q$11:$Q$326,MATCH(A140,'Inputs and calculations'!$N$11:$N$326,0))</x:f>
        <x:v>Corporation FRL proxy</x:v>
      </x:c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</x:row>
    <x:row r="141" ht="20" customHeight="1">
      <x:c r="A141" s="8" t="n">
        <x:v>129</x:v>
      </x:c>
      <x:c r="B141" s="8" t="str">
        <x:f>INDEX('Inputs and calculations'!$O$11:$O$326,MATCH(A141,'Inputs and calculations'!$N$11:$N$326,0))</x:f>
        <x:v>4A</x:v>
      </x:c>
      <x:c r="C141" s="1" t="str">
        <x:f>INDEX('Inputs and calculations'!$A$11:$A$326,MATCH(A141,'Inputs and calculations'!$N$11:$N$326,0))</x:f>
        <x:v>Evansville Reitz Memorial</x:v>
      </x:c>
      <x:c r="D141" s="9" t="n">
        <x:f>INDEX('Inputs and calculations'!$L$11:$L$326,MATCH(A141,'Inputs and calculations'!$N$11:$N$326,0))</x:f>
        <x:v>499</x:v>
      </x:c>
      <x:c r="E141" s="10" t="n">
        <x:f>INDEX('Inputs and calculations'!$K$11:$K$326,MATCH(A141,'Inputs and calculations'!$N$11:$N$326,0))</x:f>
        <x:v>0</x:v>
      </x:c>
      <x:c r="F141" s="11" t="n">
        <x:f>INDEX('Inputs and calculations'!$M$11:$M$326,MATCH(A141,'Inputs and calculations'!$N$11:$N$326,0))</x:f>
        <x:v>499</x:v>
      </x:c>
      <x:c r="G141" s="8" t="str">
        <x:f>INDEX('Inputs and calculations'!$F$11:$F$326,MATCH(A141,'Inputs and calculations'!$N$11:$N$326,0))</x:f>
        <x:v>3A</x:v>
      </x:c>
      <x:c r="H141" s="8" t="str">
        <x:f>INDEX('Inputs and calculations'!$G$11:$G$326,MATCH(A141,'Inputs and calculations'!$N$11:$N$326,0))</x:f>
        <x:v>No</x:v>
      </x:c>
      <x:c r="I141" s="8" t="str">
        <x:f>INDEX('Inputs and calculations'!$P$11:$P$326,MATCH(A141,'Inputs and calculations'!$N$11:$N$326,0))</x:f>
        <x:v>No</x:v>
      </x:c>
      <x:c r="J141" s="1" t="str">
        <x:f>INDEX('Inputs and calculations'!$Q$11:$Q$326,MATCH(A141,'Inputs and calculations'!$N$11:$N$326,0))</x:f>
        <x:v>Missing: unadjusted</x:v>
      </x:c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</x:row>
    <x:row r="142" ht="20" customHeight="1">
      <x:c r="A142" s="8" t="n">
        <x:v>130</x:v>
      </x:c>
      <x:c r="B142" s="8" t="str">
        <x:f>INDEX('Inputs and calculations'!$O$11:$O$326,MATCH(A142,'Inputs and calculations'!$N$11:$N$326,0))</x:f>
        <x:v>4A</x:v>
      </x:c>
      <x:c r="C142" s="1" t="str">
        <x:f>INDEX('Inputs and calculations'!$A$11:$A$326,MATCH(A142,'Inputs and calculations'!$N$11:$N$326,0))</x:f>
        <x:v>New Castle</x:v>
      </x:c>
      <x:c r="D142" s="9" t="n">
        <x:f>INDEX('Inputs and calculations'!$L$11:$L$326,MATCH(A142,'Inputs and calculations'!$N$11:$N$326,0))</x:f>
        <x:v>603</x:v>
      </x:c>
      <x:c r="E142" s="10" t="n">
        <x:f>INDEX('Inputs and calculations'!$K$11:$K$326,MATCH(A142,'Inputs and calculations'!$N$11:$N$326,0))</x:f>
        <x:v>0.43649982975825674</x:v>
      </x:c>
      <x:c r="F142" s="11" t="n">
        <x:f>INDEX('Inputs and calculations'!$M$11:$M$326,MATCH(A142,'Inputs and calculations'!$N$11:$N$326,0))</x:f>
        <x:v>497.7162410623085</x:v>
      </x:c>
      <x:c r="G142" s="8" t="str">
        <x:f>INDEX('Inputs and calculations'!$F$11:$F$326,MATCH(A142,'Inputs and calculations'!$N$11:$N$326,0))</x:f>
        <x:v>3A</x:v>
      </x:c>
      <x:c r="H142" s="8" t="str">
        <x:f>INDEX('Inputs and calculations'!$G$11:$G$326,MATCH(A142,'Inputs and calculations'!$N$11:$N$326,0))</x:f>
        <x:v>No</x:v>
      </x:c>
      <x:c r="I142" s="8" t="str">
        <x:f>INDEX('Inputs and calculations'!$P$11:$P$326,MATCH(A142,'Inputs and calculations'!$N$11:$N$326,0))</x:f>
        <x:v>No</x:v>
      </x:c>
      <x:c r="J142" s="1" t="str">
        <x:f>INDEX('Inputs and calculations'!$Q$11:$Q$326,MATCH(A142,'Inputs and calculations'!$N$11:$N$326,0))</x:f>
        <x:v>Corporation FRL proxy</x:v>
      </x:c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</x:row>
    <x:row r="143" ht="20" customHeight="1">
      <x:c r="A143" s="8" t="n">
        <x:v>131</x:v>
      </x:c>
      <x:c r="B143" s="8" t="str">
        <x:f>INDEX('Inputs and calculations'!$O$11:$O$326,MATCH(A143,'Inputs and calculations'!$N$11:$N$326,0))</x:f>
        <x:v>4A</x:v>
      </x:c>
      <x:c r="C143" s="1" t="str">
        <x:f>INDEX('Inputs and calculations'!$A$11:$A$326,MATCH(A143,'Inputs and calculations'!$N$11:$N$326,0))</x:f>
        <x:v>Hamilton Heights</x:v>
      </x:c>
      <x:c r="D143" s="9" t="n">
        <x:f>INDEX('Inputs and calculations'!$L$11:$L$326,MATCH(A143,'Inputs and calculations'!$N$11:$N$326,0))</x:f>
        <x:v>562</x:v>
      </x:c>
      <x:c r="E143" s="10" t="n">
        <x:f>INDEX('Inputs and calculations'!$K$11:$K$326,MATCH(A143,'Inputs and calculations'!$N$11:$N$326,0))</x:f>
        <x:v>0.31140350877192985</x:v>
      </x:c>
      <x:c r="F143" s="11" t="n">
        <x:f>INDEX('Inputs and calculations'!$M$11:$M$326,MATCH(A143,'Inputs and calculations'!$N$11:$N$326,0))</x:f>
        <x:v>491.99649122807017</x:v>
      </x:c>
      <x:c r="G143" s="8" t="str">
        <x:f>INDEX('Inputs and calculations'!$F$11:$F$326,MATCH(A143,'Inputs and calculations'!$N$11:$N$326,0))</x:f>
        <x:v>3A</x:v>
      </x:c>
      <x:c r="H143" s="8" t="str">
        <x:f>INDEX('Inputs and calculations'!$G$11:$G$326,MATCH(A143,'Inputs and calculations'!$N$11:$N$326,0))</x:f>
        <x:v>No</x:v>
      </x:c>
      <x:c r="I143" s="8" t="str">
        <x:f>INDEX('Inputs and calculations'!$P$11:$P$326,MATCH(A143,'Inputs and calculations'!$N$11:$N$326,0))</x:f>
        <x:v>No</x:v>
      </x:c>
      <x:c r="J143" s="1" t="str">
        <x:f>INDEX('Inputs and calculations'!$Q$11:$Q$326,MATCH(A143,'Inputs and calculations'!$N$11:$N$326,0))</x:f>
        <x:v>Corporation FRL proxy</x:v>
      </x:c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</x:row>
    <x:row r="144" ht="20" customHeight="1">
      <x:c r="A144" s="8" t="n">
        <x:v>132</x:v>
      </x:c>
      <x:c r="B144" s="8" t="str">
        <x:f>INDEX('Inputs and calculations'!$O$11:$O$326,MATCH(A144,'Inputs and calculations'!$N$11:$N$326,0))</x:f>
        <x:v>4A</x:v>
      </x:c>
      <x:c r="C144" s="1" t="str">
        <x:f>INDEX('Inputs and calculations'!$A$11:$A$326,MATCH(A144,'Inputs and calculations'!$N$11:$N$326,0))</x:f>
        <x:v>Wawasee</x:v>
      </x:c>
      <x:c r="D144" s="9" t="n">
        <x:f>INDEX('Inputs and calculations'!$L$11:$L$326,MATCH(A144,'Inputs and calculations'!$N$11:$N$326,0))</x:f>
        <x:v>625</x:v>
      </x:c>
      <x:c r="E144" s="10" t="n">
        <x:f>INDEX('Inputs and calculations'!$K$11:$K$326,MATCH(A144,'Inputs and calculations'!$N$11:$N$326,0))</x:f>
        <x:v>0.5445506692160612</x:v>
      </x:c>
      <x:c r="F144" s="11" t="n">
        <x:f>INDEX('Inputs and calculations'!$M$11:$M$326,MATCH(A144,'Inputs and calculations'!$N$11:$N$326,0))</x:f>
        <x:v>488.8623326959847</x:v>
      </x:c>
      <x:c r="G144" s="8" t="str">
        <x:f>INDEX('Inputs and calculations'!$F$11:$F$326,MATCH(A144,'Inputs and calculations'!$N$11:$N$326,0))</x:f>
        <x:v>4A</x:v>
      </x:c>
      <x:c r="H144" s="8" t="str">
        <x:f>INDEX('Inputs and calculations'!$G$11:$G$326,MATCH(A144,'Inputs and calculations'!$N$11:$N$326,0))</x:f>
        <x:v>No</x:v>
      </x:c>
      <x:c r="I144" s="8" t="str">
        <x:f>INDEX('Inputs and calculations'!$P$11:$P$326,MATCH(A144,'Inputs and calculations'!$N$11:$N$326,0))</x:f>
        <x:v>No</x:v>
      </x:c>
      <x:c r="J144" s="1" t="str">
        <x:f>INDEX('Inputs and calculations'!$Q$11:$Q$326,MATCH(A144,'Inputs and calculations'!$N$11:$N$326,0))</x:f>
        <x:v>Corporation FRL proxy</x:v>
      </x:c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</x:row>
    <x:row r="145" ht="20" customHeight="1">
      <x:c r="A145" s="8" t="n">
        <x:v>133</x:v>
      </x:c>
      <x:c r="B145" s="8" t="str">
        <x:f>INDEX('Inputs and calculations'!$O$11:$O$326,MATCH(A145,'Inputs and calculations'!$N$11:$N$326,0))</x:f>
        <x:v>4A</x:v>
      </x:c>
      <x:c r="C145" s="1" t="str">
        <x:f>INDEX('Inputs and calculations'!$A$11:$A$326,MATCH(A145,'Inputs and calculations'!$N$11:$N$326,0))</x:f>
        <x:v>Evansville Bosse</x:v>
      </x:c>
      <x:c r="D145" s="9" t="n">
        <x:f>INDEX('Inputs and calculations'!$L$11:$L$326,MATCH(A145,'Inputs and calculations'!$N$11:$N$326,0))</x:f>
        <x:v>624</x:v>
      </x:c>
      <x:c r="E145" s="10" t="n">
        <x:f>INDEX('Inputs and calculations'!$K$11:$K$326,MATCH(A145,'Inputs and calculations'!$N$11:$N$326,0))</x:f>
        <x:v>0.5441331165726307</x:v>
      </x:c>
      <x:c r="F145" s="11" t="n">
        <x:f>INDEX('Inputs and calculations'!$M$11:$M$326,MATCH(A145,'Inputs and calculations'!$N$11:$N$326,0))</x:f>
        <x:v>488.1843741034714</x:v>
      </x:c>
      <x:c r="G145" s="8" t="str">
        <x:f>INDEX('Inputs and calculations'!$F$11:$F$326,MATCH(A145,'Inputs and calculations'!$N$11:$N$326,0))</x:f>
        <x:v>4A</x:v>
      </x:c>
      <x:c r="H145" s="8" t="str">
        <x:f>INDEX('Inputs and calculations'!$G$11:$G$326,MATCH(A145,'Inputs and calculations'!$N$11:$N$326,0))</x:f>
        <x:v>No</x:v>
      </x:c>
      <x:c r="I145" s="8" t="str">
        <x:f>INDEX('Inputs and calculations'!$P$11:$P$326,MATCH(A145,'Inputs and calculations'!$N$11:$N$326,0))</x:f>
        <x:v>No</x:v>
      </x:c>
      <x:c r="J145" s="1" t="str">
        <x:f>INDEX('Inputs and calculations'!$Q$11:$Q$326,MATCH(A145,'Inputs and calculations'!$N$11:$N$326,0))</x:f>
        <x:v>Corporation FRL proxy</x:v>
      </x:c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</x:row>
    <x:row r="146" ht="20" customHeight="1">
      <x:c r="A146" s="8" t="n">
        <x:v>134</x:v>
      </x:c>
      <x:c r="B146" s="8" t="str">
        <x:f>INDEX('Inputs and calculations'!$O$11:$O$326,MATCH(A146,'Inputs and calculations'!$N$11:$N$326,0))</x:f>
        <x:v>4A</x:v>
      </x:c>
      <x:c r="C146" s="1" t="str">
        <x:f>INDEX('Inputs and calculations'!$A$11:$A$326,MATCH(A146,'Inputs and calculations'!$N$11:$N$326,0))</x:f>
        <x:v>Connersville</x:v>
      </x:c>
      <x:c r="D146" s="9" t="n">
        <x:f>INDEX('Inputs and calculations'!$L$11:$L$326,MATCH(A146,'Inputs and calculations'!$N$11:$N$326,0))</x:f>
        <x:v>639</x:v>
      </x:c>
      <x:c r="E146" s="10" t="n">
        <x:f>INDEX('Inputs and calculations'!$K$11:$K$326,MATCH(A146,'Inputs and calculations'!$N$11:$N$326,0))</x:f>
        <x:v>0.5916093084234677</x:v>
      </x:c>
      <x:c r="F146" s="11" t="n">
        <x:f>INDEX('Inputs and calculations'!$M$11:$M$326,MATCH(A146,'Inputs and calculations'!$N$11:$N$326,0))</x:f>
        <x:v>487.7846607669616</x:v>
      </x:c>
      <x:c r="G146" s="8" t="str">
        <x:f>INDEX('Inputs and calculations'!$F$11:$F$326,MATCH(A146,'Inputs and calculations'!$N$11:$N$326,0))</x:f>
        <x:v>4A</x:v>
      </x:c>
      <x:c r="H146" s="8" t="str">
        <x:f>INDEX('Inputs and calculations'!$G$11:$G$326,MATCH(A146,'Inputs and calculations'!$N$11:$N$326,0))</x:f>
        <x:v>No</x:v>
      </x:c>
      <x:c r="I146" s="8" t="str">
        <x:f>INDEX('Inputs and calculations'!$P$11:$P$326,MATCH(A146,'Inputs and calculations'!$N$11:$N$326,0))</x:f>
        <x:v>No</x:v>
      </x:c>
      <x:c r="J146" s="1" t="str">
        <x:f>INDEX('Inputs and calculations'!$Q$11:$Q$326,MATCH(A146,'Inputs and calculations'!$N$11:$N$326,0))</x:f>
        <x:v>Corporation FRL proxy</x:v>
      </x:c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</x:row>
    <x:row r="147" ht="20" customHeight="1">
      <x:c r="A147" s="8" t="n">
        <x:v>135</x:v>
      </x:c>
      <x:c r="B147" s="8" t="str">
        <x:f>INDEX('Inputs and calculations'!$O$11:$O$326,MATCH(A147,'Inputs and calculations'!$N$11:$N$326,0))</x:f>
        <x:v>4A</x:v>
      </x:c>
      <x:c r="C147" s="1" t="str">
        <x:f>INDEX('Inputs and calculations'!$A$11:$A$326,MATCH(A147,'Inputs and calculations'!$N$11:$N$326,0))</x:f>
        <x:v>Illiana Christian</x:v>
      </x:c>
      <x:c r="D147" s="9" t="n">
        <x:f>INDEX('Inputs and calculations'!$L$11:$L$326,MATCH(A147,'Inputs and calculations'!$N$11:$N$326,0))</x:f>
        <x:v>502</x:v>
      </x:c>
      <x:c r="E147" s="10" t="n">
        <x:f>INDEX('Inputs and calculations'!$K$11:$K$326,MATCH(A147,'Inputs and calculations'!$N$11:$N$326,0))</x:f>
        <x:v>0.08571428571428572</x:v>
      </x:c>
      <x:c r="F147" s="11" t="n">
        <x:f>INDEX('Inputs and calculations'!$M$11:$M$326,MATCH(A147,'Inputs and calculations'!$N$11:$N$326,0))</x:f>
        <x:v>484.78857142857146</x:v>
      </x:c>
      <x:c r="G147" s="8" t="str">
        <x:f>INDEX('Inputs and calculations'!$F$11:$F$326,MATCH(A147,'Inputs and calculations'!$N$11:$N$326,0))</x:f>
        <x:v>3A</x:v>
      </x:c>
      <x:c r="H147" s="8" t="str">
        <x:f>INDEX('Inputs and calculations'!$G$11:$G$326,MATCH(A147,'Inputs and calculations'!$N$11:$N$326,0))</x:f>
        <x:v>No</x:v>
      </x:c>
      <x:c r="I147" s="8" t="str">
        <x:f>INDEX('Inputs and calculations'!$P$11:$P$326,MATCH(A147,'Inputs and calculations'!$N$11:$N$326,0))</x:f>
        <x:v>No</x:v>
      </x:c>
      <x:c r="J147" s="1" t="str">
        <x:f>INDEX('Inputs and calculations'!$Q$11:$Q$326,MATCH(A147,'Inputs and calculations'!$N$11:$N$326,0))</x:f>
        <x:v>School NSLP proxy</x:v>
      </x:c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</x:row>
    <x:row r="148" ht="20" customHeight="1">
      <x:c r="A148" s="8" t="n">
        <x:v>136</x:v>
      </x:c>
      <x:c r="B148" s="8" t="str">
        <x:f>INDEX('Inputs and calculations'!$O$11:$O$326,MATCH(A148,'Inputs and calculations'!$N$11:$N$326,0))</x:f>
        <x:v>4A</x:v>
      </x:c>
      <x:c r="C148" s="1" t="str">
        <x:f>INDEX('Inputs and calculations'!$A$11:$A$326,MATCH(A148,'Inputs and calculations'!$N$11:$N$326,0))</x:f>
        <x:v>Washington</x:v>
      </x:c>
      <x:c r="D148" s="9" t="n">
        <x:f>INDEX('Inputs and calculations'!$L$11:$L$326,MATCH(A148,'Inputs and calculations'!$N$11:$N$326,0))</x:f>
        <x:v>596</x:v>
      </x:c>
      <x:c r="E148" s="10" t="n">
        <x:f>INDEX('Inputs and calculations'!$K$11:$K$326,MATCH(A148,'Inputs and calculations'!$N$11:$N$326,0))</x:f>
        <x:v>0.4693715194908512</x:v>
      </x:c>
      <x:c r="F148" s="11" t="n">
        <x:f>INDEX('Inputs and calculations'!$M$11:$M$326,MATCH(A148,'Inputs and calculations'!$N$11:$N$326,0))</x:f>
        <x:v>484.1018297533811</x:v>
      </x:c>
      <x:c r="G148" s="8" t="str">
        <x:f>INDEX('Inputs and calculations'!$F$11:$F$326,MATCH(A148,'Inputs and calculations'!$N$11:$N$326,0))</x:f>
        <x:v>3A</x:v>
      </x:c>
      <x:c r="H148" s="8" t="str">
        <x:f>INDEX('Inputs and calculations'!$G$11:$G$326,MATCH(A148,'Inputs and calculations'!$N$11:$N$326,0))</x:f>
        <x:v>No</x:v>
      </x:c>
      <x:c r="I148" s="8" t="str">
        <x:f>INDEX('Inputs and calculations'!$P$11:$P$326,MATCH(A148,'Inputs and calculations'!$N$11:$N$326,0))</x:f>
        <x:v>No</x:v>
      </x:c>
      <x:c r="J148" s="1" t="str">
        <x:f>INDEX('Inputs and calculations'!$Q$11:$Q$326,MATCH(A148,'Inputs and calculations'!$N$11:$N$326,0))</x:f>
        <x:v>Corporation FRL proxy</x:v>
      </x:c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</x:row>
    <x:row r="149" ht="20" customHeight="1">
      <x:c r="A149" s="8" t="n">
        <x:v>137</x:v>
      </x:c>
      <x:c r="B149" s="8" t="str">
        <x:f>INDEX('Inputs and calculations'!$O$11:$O$326,MATCH(A149,'Inputs and calculations'!$N$11:$N$326,0))</x:f>
        <x:v>4A</x:v>
      </x:c>
      <x:c r="C149" s="1" t="str">
        <x:f>INDEX('Inputs and calculations'!$A$11:$A$326,MATCH(A149,'Inputs and calculations'!$N$11:$N$326,0))</x:f>
        <x:v>Western</x:v>
      </x:c>
      <x:c r="D149" s="9" t="n">
        <x:f>INDEX('Inputs and calculations'!$L$11:$L$326,MATCH(A149,'Inputs and calculations'!$N$11:$N$326,0))</x:f>
        <x:v>561</x:v>
      </x:c>
      <x:c r="E149" s="10" t="n">
        <x:f>INDEX('Inputs and calculations'!$K$11:$K$326,MATCH(A149,'Inputs and calculations'!$N$11:$N$326,0))</x:f>
        <x:v>0.34728197105983577</x:v>
      </x:c>
      <x:c r="F149" s="11" t="n">
        <x:f>INDEX('Inputs and calculations'!$M$11:$M$326,MATCH(A149,'Inputs and calculations'!$N$11:$N$326,0))</x:f>
        <x:v>483.06992569417287</x:v>
      </x:c>
      <x:c r="G149" s="8" t="str">
        <x:f>INDEX('Inputs and calculations'!$F$11:$F$326,MATCH(A149,'Inputs and calculations'!$N$11:$N$326,0))</x:f>
        <x:v>3A</x:v>
      </x:c>
      <x:c r="H149" s="8" t="str">
        <x:f>INDEX('Inputs and calculations'!$G$11:$G$326,MATCH(A149,'Inputs and calculations'!$N$11:$N$326,0))</x:f>
        <x:v>No</x:v>
      </x:c>
      <x:c r="I149" s="8" t="str">
        <x:f>INDEX('Inputs and calculations'!$P$11:$P$326,MATCH(A149,'Inputs and calculations'!$N$11:$N$326,0))</x:f>
        <x:v>No</x:v>
      </x:c>
      <x:c r="J149" s="1" t="str">
        <x:f>INDEX('Inputs and calculations'!$Q$11:$Q$326,MATCH(A149,'Inputs and calculations'!$N$11:$N$326,0))</x:f>
        <x:v>Corporation FRL proxy</x:v>
      </x:c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</x:row>
    <x:row r="150" ht="20" customHeight="1">
      <x:c r="A150" s="8" t="n">
        <x:v>138</x:v>
      </x:c>
      <x:c r="B150" s="8" t="str">
        <x:f>INDEX('Inputs and calculations'!$O$11:$O$326,MATCH(A150,'Inputs and calculations'!$N$11:$N$326,0))</x:f>
        <x:v>4A</x:v>
      </x:c>
      <x:c r="C150" s="1" t="str">
        <x:f>INDEX('Inputs and calculations'!$A$11:$A$326,MATCH(A150,'Inputs and calculations'!$N$11:$N$326,0))</x:f>
        <x:v>Madison Consolidated</x:v>
      </x:c>
      <x:c r="D150" s="9" t="n">
        <x:f>INDEX('Inputs and calculations'!$L$11:$L$326,MATCH(A150,'Inputs and calculations'!$N$11:$N$326,0))</x:f>
        <x:v>588</x:v>
      </x:c>
      <x:c r="E150" s="10" t="n">
        <x:f>INDEX('Inputs and calculations'!$K$11:$K$326,MATCH(A150,'Inputs and calculations'!$N$11:$N$326,0))</x:f>
        <x:v>0.5366766467065869</x:v>
      </x:c>
      <x:c r="F150" s="11" t="n">
        <x:f>INDEX('Inputs and calculations'!$M$11:$M$326,MATCH(A150,'Inputs and calculations'!$N$11:$N$326,0))</x:f>
        <x:v>461.77365269461075</x:v>
      </x:c>
      <x:c r="G150" s="8" t="str">
        <x:f>INDEX('Inputs and calculations'!$F$11:$F$326,MATCH(A150,'Inputs and calculations'!$N$11:$N$326,0))</x:f>
        <x:v>4A</x:v>
      </x:c>
      <x:c r="H150" s="8" t="str">
        <x:f>INDEX('Inputs and calculations'!$G$11:$G$326,MATCH(A150,'Inputs and calculations'!$N$11:$N$326,0))</x:f>
        <x:v>No</x:v>
      </x:c>
      <x:c r="I150" s="8" t="str">
        <x:f>INDEX('Inputs and calculations'!$P$11:$P$326,MATCH(A150,'Inputs and calculations'!$N$11:$N$326,0))</x:f>
        <x:v>No</x:v>
      </x:c>
      <x:c r="J150" s="1" t="str">
        <x:f>INDEX('Inputs and calculations'!$Q$11:$Q$326,MATCH(A150,'Inputs and calculations'!$N$11:$N$326,0))</x:f>
        <x:v>Corporation FRL proxy</x:v>
      </x:c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</x:row>
    <x:row r="151" ht="20" customHeight="1">
      <x:c r="A151" s="8" t="n">
        <x:v>139</x:v>
      </x:c>
      <x:c r="B151" s="8" t="str">
        <x:f>INDEX('Inputs and calculations'!$O$11:$O$326,MATCH(A151,'Inputs and calculations'!$N$11:$N$326,0))</x:f>
        <x:v>4A</x:v>
      </x:c>
      <x:c r="C151" s="1" t="str">
        <x:f>INDEX('Inputs and calculations'!$A$11:$A$326,MATCH(A151,'Inputs and calculations'!$N$11:$N$326,0))</x:f>
        <x:v>Batesville</x:v>
      </x:c>
      <x:c r="D151" s="9" t="n">
        <x:f>INDEX('Inputs and calculations'!$L$11:$L$326,MATCH(A151,'Inputs and calculations'!$N$11:$N$326,0))</x:f>
        <x:v>521</x:v>
      </x:c>
      <x:c r="E151" s="10" t="n">
        <x:f>INDEX('Inputs and calculations'!$K$11:$K$326,MATCH(A151,'Inputs and calculations'!$N$11:$N$326,0))</x:f>
        <x:v>0.2846153846153846</x:v>
      </x:c>
      <x:c r="F151" s="11" t="n">
        <x:f>INDEX('Inputs and calculations'!$M$11:$M$326,MATCH(A151,'Inputs and calculations'!$N$11:$N$326,0))</x:f>
        <x:v>461.68615384615384</x:v>
      </x:c>
      <x:c r="G151" s="8" t="str">
        <x:f>INDEX('Inputs and calculations'!$F$11:$F$326,MATCH(A151,'Inputs and calculations'!$N$11:$N$326,0))</x:f>
        <x:v>3A</x:v>
      </x:c>
      <x:c r="H151" s="8" t="str">
        <x:f>INDEX('Inputs and calculations'!$G$11:$G$326,MATCH(A151,'Inputs and calculations'!$N$11:$N$326,0))</x:f>
        <x:v>No</x:v>
      </x:c>
      <x:c r="I151" s="8" t="str">
        <x:f>INDEX('Inputs and calculations'!$P$11:$P$326,MATCH(A151,'Inputs and calculations'!$N$11:$N$326,0))</x:f>
        <x:v>No</x:v>
      </x:c>
      <x:c r="J151" s="1" t="str">
        <x:f>INDEX('Inputs and calculations'!$Q$11:$Q$326,MATCH(A151,'Inputs and calculations'!$N$11:$N$326,0))</x:f>
        <x:v>Corporation FRL proxy</x:v>
      </x:c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</x:row>
    <x:row r="152" ht="20" customHeight="1">
      <x:c r="A152" s="8" t="n">
        <x:v>140</x:v>
      </x:c>
      <x:c r="B152" s="8" t="str">
        <x:f>INDEX('Inputs and calculations'!$O$11:$O$326,MATCH(A152,'Inputs and calculations'!$N$11:$N$326,0))</x:f>
        <x:v>4A</x:v>
      </x:c>
      <x:c r="C152" s="1" t="str">
        <x:f>INDEX('Inputs and calculations'!$A$11:$A$326,MATCH(A152,'Inputs and calculations'!$N$11:$N$326,0))</x:f>
        <x:v>Hammond Bishop Noll</x:v>
      </x:c>
      <x:c r="D152" s="9" t="n">
        <x:f>INDEX('Inputs and calculations'!$L$11:$L$326,MATCH(A152,'Inputs and calculations'!$N$11:$N$326,0))</x:f>
        <x:v>579</x:v>
      </x:c>
      <x:c r="E152" s="10" t="n">
        <x:f>INDEX('Inputs and calculations'!$K$11:$K$326,MATCH(A152,'Inputs and calculations'!$N$11:$N$326,0))</x:f>
        <x:v>0.58</x:v>
      </x:c>
      <x:c r="F152" s="11" t="n">
        <x:f>INDEX('Inputs and calculations'!$M$11:$M$326,MATCH(A152,'Inputs and calculations'!$N$11:$N$326,0))</x:f>
        <x:v>444.672</x:v>
      </x:c>
      <x:c r="G152" s="8" t="str">
        <x:f>INDEX('Inputs and calculations'!$F$11:$F$326,MATCH(A152,'Inputs and calculations'!$N$11:$N$326,0))</x:f>
        <x:v>3A</x:v>
      </x:c>
      <x:c r="H152" s="8" t="str">
        <x:f>INDEX('Inputs and calculations'!$G$11:$G$326,MATCH(A152,'Inputs and calculations'!$N$11:$N$326,0))</x:f>
        <x:v>No</x:v>
      </x:c>
      <x:c r="I152" s="8" t="str">
        <x:f>INDEX('Inputs and calculations'!$P$11:$P$326,MATCH(A152,'Inputs and calculations'!$N$11:$N$326,0))</x:f>
        <x:v>No</x:v>
      </x:c>
      <x:c r="J152" s="1" t="str">
        <x:f>INDEX('Inputs and calculations'!$Q$11:$Q$326,MATCH(A152,'Inputs and calculations'!$N$11:$N$326,0))</x:f>
        <x:v>School NSLP proxy</x:v>
      </x:c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</x:row>
    <x:row r="153" ht="20" customHeight="1">
      <x:c r="A153" s="8" t="n">
        <x:v>141</x:v>
      </x:c>
      <x:c r="B153" s="8" t="str">
        <x:f>INDEX('Inputs and calculations'!$O$11:$O$326,MATCH(A153,'Inputs and calculations'!$N$11:$N$326,0))</x:f>
        <x:v>4A</x:v>
      </x:c>
      <x:c r="C153" s="1" t="str">
        <x:f>INDEX('Inputs and calculations'!$A$11:$A$326,MATCH(A153,'Inputs and calculations'!$N$11:$N$326,0))</x:f>
        <x:v>Indian Creek</x:v>
      </x:c>
      <x:c r="D153" s="9" t="n">
        <x:f>INDEX('Inputs and calculations'!$L$11:$L$326,MATCH(A153,'Inputs and calculations'!$N$11:$N$326,0))</x:f>
        <x:v>505</x:v>
      </x:c>
      <x:c r="E153" s="10" t="n">
        <x:f>INDEX('Inputs and calculations'!$K$11:$K$326,MATCH(A153,'Inputs and calculations'!$N$11:$N$326,0))</x:f>
        <x:v>0.2991412213740458</x:v>
      </x:c>
      <x:c r="F153" s="11" t="n">
        <x:f>INDEX('Inputs and calculations'!$M$11:$M$326,MATCH(A153,'Inputs and calculations'!$N$11:$N$326,0))</x:f>
        <x:v>444.57347328244276</x:v>
      </x:c>
      <x:c r="G153" s="8" t="str">
        <x:f>INDEX('Inputs and calculations'!$F$11:$F$326,MATCH(A153,'Inputs and calculations'!$N$11:$N$326,0))</x:f>
        <x:v>3A</x:v>
      </x:c>
      <x:c r="H153" s="8" t="str">
        <x:f>INDEX('Inputs and calculations'!$G$11:$G$326,MATCH(A153,'Inputs and calculations'!$N$11:$N$326,0))</x:f>
        <x:v>No</x:v>
      </x:c>
      <x:c r="I153" s="8" t="str">
        <x:f>INDEX('Inputs and calculations'!$P$11:$P$326,MATCH(A153,'Inputs and calculations'!$N$11:$N$326,0))</x:f>
        <x:v>No</x:v>
      </x:c>
      <x:c r="J153" s="1" t="str">
        <x:f>INDEX('Inputs and calculations'!$Q$11:$Q$326,MATCH(A153,'Inputs and calculations'!$N$11:$N$326,0))</x:f>
        <x:v>Corporation FRL proxy</x:v>
      </x:c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</x:row>
    <x:row r="154" ht="20" customHeight="1">
      <x:c r="A154" s="8" t="n">
        <x:v>142</x:v>
      </x:c>
      <x:c r="B154" s="8" t="str">
        <x:f>INDEX('Inputs and calculations'!$O$11:$O$326,MATCH(A154,'Inputs and calculations'!$N$11:$N$326,0))</x:f>
        <x:v>4A</x:v>
      </x:c>
      <x:c r="C154" s="1" t="str">
        <x:f>INDEX('Inputs and calculations'!$A$11:$A$326,MATCH(A154,'Inputs and calculations'!$N$11:$N$326,0))</x:f>
        <x:v>Corydon Central</x:v>
      </x:c>
      <x:c r="D154" s="9" t="n">
        <x:f>INDEX('Inputs and calculations'!$L$11:$L$326,MATCH(A154,'Inputs and calculations'!$N$11:$N$326,0))</x:f>
        <x:v>554</x:v>
      </x:c>
      <x:c r="E154" s="10" t="n">
        <x:f>INDEX('Inputs and calculations'!$K$11:$K$326,MATCH(A154,'Inputs and calculations'!$N$11:$N$326,0))</x:f>
        <x:v>0.5024390243902439</x:v>
      </x:c>
      <x:c r="F154" s="11" t="n">
        <x:f>INDEX('Inputs and calculations'!$M$11:$M$326,MATCH(A154,'Inputs and calculations'!$N$11:$N$326,0))</x:f>
        <x:v>442.659512195122</x:v>
      </x:c>
      <x:c r="G154" s="8" t="str">
        <x:f>INDEX('Inputs and calculations'!$F$11:$F$326,MATCH(A154,'Inputs and calculations'!$N$11:$N$326,0))</x:f>
        <x:v>3A</x:v>
      </x:c>
      <x:c r="H154" s="8" t="str">
        <x:f>INDEX('Inputs and calculations'!$G$11:$G$326,MATCH(A154,'Inputs and calculations'!$N$11:$N$326,0))</x:f>
        <x:v>No</x:v>
      </x:c>
      <x:c r="I154" s="8" t="str">
        <x:f>INDEX('Inputs and calculations'!$P$11:$P$326,MATCH(A154,'Inputs and calculations'!$N$11:$N$326,0))</x:f>
        <x:v>No</x:v>
      </x:c>
      <x:c r="J154" s="1" t="str">
        <x:f>INDEX('Inputs and calculations'!$Q$11:$Q$326,MATCH(A154,'Inputs and calculations'!$N$11:$N$326,0))</x:f>
        <x:v>Corporation FRL proxy</x:v>
      </x:c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</x:row>
    <x:row r="155" ht="20" customHeight="1">
      <x:c r="A155" s="8" t="n">
        <x:v>143</x:v>
      </x:c>
      <x:c r="B155" s="8" t="str">
        <x:f>INDEX('Inputs and calculations'!$O$11:$O$326,MATCH(A155,'Inputs and calculations'!$N$11:$N$326,0))</x:f>
        <x:v>4A</x:v>
      </x:c>
      <x:c r="C155" s="1" t="str">
        <x:f>INDEX('Inputs and calculations'!$A$11:$A$326,MATCH(A155,'Inputs and calculations'!$N$11:$N$326,0))</x:f>
        <x:v>Vincennes Lincoln</x:v>
      </x:c>
      <x:c r="D155" s="9" t="n">
        <x:f>INDEX('Inputs and calculations'!$L$11:$L$326,MATCH(A155,'Inputs and calculations'!$N$11:$N$326,0))</x:f>
        <x:v>543</x:v>
      </x:c>
      <x:c r="E155" s="10" t="n">
        <x:f>INDEX('Inputs and calculations'!$K$11:$K$326,MATCH(A155,'Inputs and calculations'!$N$11:$N$326,0))</x:f>
        <x:v>0.4948604992657856</x:v>
      </x:c>
      <x:c r="F155" s="11" t="n">
        <x:f>INDEX('Inputs and calculations'!$M$11:$M$326,MATCH(A155,'Inputs and calculations'!$N$11:$N$326,0))</x:f>
        <x:v>435.51629955947135</x:v>
      </x:c>
      <x:c r="G155" s="8" t="str">
        <x:f>INDEX('Inputs and calculations'!$F$11:$F$326,MATCH(A155,'Inputs and calculations'!$N$11:$N$326,0))</x:f>
        <x:v>3A</x:v>
      </x:c>
      <x:c r="H155" s="8" t="str">
        <x:f>INDEX('Inputs and calculations'!$G$11:$G$326,MATCH(A155,'Inputs and calculations'!$N$11:$N$326,0))</x:f>
        <x:v>No</x:v>
      </x:c>
      <x:c r="I155" s="8" t="str">
        <x:f>INDEX('Inputs and calculations'!$P$11:$P$326,MATCH(A155,'Inputs and calculations'!$N$11:$N$326,0))</x:f>
        <x:v>No</x:v>
      </x:c>
      <x:c r="J155" s="1" t="str">
        <x:f>INDEX('Inputs and calculations'!$Q$11:$Q$326,MATCH(A155,'Inputs and calculations'!$N$11:$N$326,0))</x:f>
        <x:v>Corporation FRL proxy</x:v>
      </x:c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</x:row>
    <x:row r="156" ht="20" customHeight="1">
      <x:c r="A156" s="8" t="n">
        <x:v>144</x:v>
      </x:c>
      <x:c r="B156" s="8" t="str">
        <x:f>INDEX('Inputs and calculations'!$O$11:$O$326,MATCH(A156,'Inputs and calculations'!$N$11:$N$326,0))</x:f>
        <x:v>4A</x:v>
      </x:c>
      <x:c r="C156" s="1" t="str">
        <x:f>INDEX('Inputs and calculations'!$A$11:$A$326,MATCH(A156,'Inputs and calculations'!$N$11:$N$326,0))</x:f>
        <x:v>Lawrenceburg</x:v>
      </x:c>
      <x:c r="D156" s="9" t="n">
        <x:f>INDEX('Inputs and calculations'!$L$11:$L$326,MATCH(A156,'Inputs and calculations'!$N$11:$N$326,0))</x:f>
        <x:v>507</x:v>
      </x:c>
      <x:c r="E156" s="10" t="n">
        <x:f>INDEX('Inputs and calculations'!$K$11:$K$326,MATCH(A156,'Inputs and calculations'!$N$11:$N$326,0))</x:f>
        <x:v>0.37756052141527</x:v>
      </x:c>
      <x:c r="F156" s="11" t="n">
        <x:f>INDEX('Inputs and calculations'!$M$11:$M$326,MATCH(A156,'Inputs and calculations'!$N$11:$N$326,0))</x:f>
        <x:v>430.43072625698323</x:v>
      </x:c>
      <x:c r="G156" s="8" t="str">
        <x:f>INDEX('Inputs and calculations'!$F$11:$F$326,MATCH(A156,'Inputs and calculations'!$N$11:$N$326,0))</x:f>
        <x:v>3A</x:v>
      </x:c>
      <x:c r="H156" s="8" t="str">
        <x:f>INDEX('Inputs and calculations'!$G$11:$G$326,MATCH(A156,'Inputs and calculations'!$N$11:$N$326,0))</x:f>
        <x:v>No</x:v>
      </x:c>
      <x:c r="I156" s="8" t="str">
        <x:f>INDEX('Inputs and calculations'!$P$11:$P$326,MATCH(A156,'Inputs and calculations'!$N$11:$N$326,0))</x:f>
        <x:v>No</x:v>
      </x:c>
      <x:c r="J156" s="1" t="str">
        <x:f>INDEX('Inputs and calculations'!$Q$11:$Q$326,MATCH(A156,'Inputs and calculations'!$N$11:$N$326,0))</x:f>
        <x:v>Corporation FRL proxy</x:v>
      </x:c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</x:row>
    <x:row r="157" ht="20" customHeight="1">
      <x:c r="A157" s="8" t="n">
        <x:v>145</x:v>
      </x:c>
      <x:c r="B157" s="8" t="str">
        <x:f>INDEX('Inputs and calculations'!$O$11:$O$326,MATCH(A157,'Inputs and calculations'!$N$11:$N$326,0))</x:f>
        <x:v>4A</x:v>
      </x:c>
      <x:c r="C157" s="1" t="str">
        <x:f>INDEX('Inputs and calculations'!$A$11:$A$326,MATCH(A157,'Inputs and calculations'!$N$11:$N$326,0))</x:f>
        <x:v>Crawfordsville</x:v>
      </x:c>
      <x:c r="D157" s="9" t="n">
        <x:f>INDEX('Inputs and calculations'!$L$11:$L$326,MATCH(A157,'Inputs and calculations'!$N$11:$N$326,0))</x:f>
        <x:v>535</x:v>
      </x:c>
      <x:c r="E157" s="10" t="n">
        <x:f>INDEX('Inputs and calculations'!$K$11:$K$326,MATCH(A157,'Inputs and calculations'!$N$11:$N$326,0))</x:f>
        <x:v>0.5289198606271777</x:v>
      </x:c>
      <x:c r="F157" s="11" t="n">
        <x:f>INDEX('Inputs and calculations'!$M$11:$M$326,MATCH(A157,'Inputs and calculations'!$N$11:$N$326,0))</x:f>
        <x:v>421.81114982578396</x:v>
      </x:c>
      <x:c r="G157" s="8" t="str">
        <x:f>INDEX('Inputs and calculations'!$F$11:$F$326,MATCH(A157,'Inputs and calculations'!$N$11:$N$326,0))</x:f>
        <x:v>3A</x:v>
      </x:c>
      <x:c r="H157" s="8" t="str">
        <x:f>INDEX('Inputs and calculations'!$G$11:$G$326,MATCH(A157,'Inputs and calculations'!$N$11:$N$326,0))</x:f>
        <x:v>No</x:v>
      </x:c>
      <x:c r="I157" s="8" t="str">
        <x:f>INDEX('Inputs and calculations'!$P$11:$P$326,MATCH(A157,'Inputs and calculations'!$N$11:$N$326,0))</x:f>
        <x:v>No</x:v>
      </x:c>
      <x:c r="J157" s="1" t="str">
        <x:f>INDEX('Inputs and calculations'!$Q$11:$Q$326,MATCH(A157,'Inputs and calculations'!$N$11:$N$326,0))</x:f>
        <x:v>Corporation FRL proxy</x:v>
      </x:c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</x:row>
    <x:row r="158" ht="20" customHeight="1">
      <x:c r="A158" s="8" t="n">
        <x:v>146</x:v>
      </x:c>
      <x:c r="B158" s="8" t="str">
        <x:f>INDEX('Inputs and calculations'!$O$11:$O$326,MATCH(A158,'Inputs and calculations'!$N$11:$N$326,0))</x:f>
        <x:v>4A</x:v>
      </x:c>
      <x:c r="C158" s="1" t="str">
        <x:f>INDEX('Inputs and calculations'!$A$11:$A$326,MATCH(A158,'Inputs and calculations'!$N$11:$N$326,0))</x:f>
        <x:v>Fairfield</x:v>
      </x:c>
      <x:c r="D158" s="9" t="n">
        <x:f>INDEX('Inputs and calculations'!$L$11:$L$326,MATCH(A158,'Inputs and calculations'!$N$11:$N$326,0))</x:f>
        <x:v>470</x:v>
      </x:c>
      <x:c r="E158" s="10" t="n">
        <x:f>INDEX('Inputs and calculations'!$K$11:$K$326,MATCH(A158,'Inputs and calculations'!$N$11:$N$326,0))</x:f>
        <x:v>0.3083599817268159</x:v>
      </x:c>
      <x:c r="F158" s="11" t="n">
        <x:f>INDEX('Inputs and calculations'!$M$11:$M$326,MATCH(A158,'Inputs and calculations'!$N$11:$N$326,0))</x:f>
        <x:v>412.02832343535863</x:v>
      </x:c>
      <x:c r="G158" s="8" t="str">
        <x:f>INDEX('Inputs and calculations'!$F$11:$F$326,MATCH(A158,'Inputs and calculations'!$N$11:$N$326,0))</x:f>
        <x:v>3A</x:v>
      </x:c>
      <x:c r="H158" s="8" t="str">
        <x:f>INDEX('Inputs and calculations'!$G$11:$G$326,MATCH(A158,'Inputs and calculations'!$N$11:$N$326,0))</x:f>
        <x:v>No</x:v>
      </x:c>
      <x:c r="I158" s="8" t="str">
        <x:f>INDEX('Inputs and calculations'!$P$11:$P$326,MATCH(A158,'Inputs and calculations'!$N$11:$N$326,0))</x:f>
        <x:v>No</x:v>
      </x:c>
      <x:c r="J158" s="1" t="str">
        <x:f>INDEX('Inputs and calculations'!$Q$11:$Q$326,MATCH(A158,'Inputs and calculations'!$N$11:$N$326,0))</x:f>
        <x:v>Corporation FRL proxy</x:v>
      </x:c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</x:row>
    <x:row r="159" ht="20" customHeight="1">
      <x:c r="A159" s="8" t="n">
        <x:v>147</x:v>
      </x:c>
      <x:c r="B159" s="8" t="str">
        <x:f>INDEX('Inputs and calculations'!$O$11:$O$326,MATCH(A159,'Inputs and calculations'!$N$11:$N$326,0))</x:f>
        <x:v>4A</x:v>
      </x:c>
      <x:c r="C159" s="1" t="str">
        <x:f>INDEX('Inputs and calculations'!$A$11:$A$326,MATCH(A159,'Inputs and calculations'!$N$11:$N$326,0))</x:f>
        <x:v>Scottsburg</x:v>
      </x:c>
      <x:c r="D159" s="9" t="n">
        <x:f>INDEX('Inputs and calculations'!$L$11:$L$326,MATCH(A159,'Inputs and calculations'!$N$11:$N$326,0))</x:f>
        <x:v>528</x:v>
      </x:c>
      <x:c r="E159" s="10" t="n">
        <x:f>INDEX('Inputs and calculations'!$K$11:$K$326,MATCH(A159,'Inputs and calculations'!$N$11:$N$326,0))</x:f>
        <x:v>0.5772261623325453</x:v>
      </x:c>
      <x:c r="F159" s="11" t="n">
        <x:f>INDEX('Inputs and calculations'!$M$11:$M$326,MATCH(A159,'Inputs and calculations'!$N$11:$N$326,0))</x:f>
        <x:v>406.0898345153664</x:v>
      </x:c>
      <x:c r="G159" s="8" t="str">
        <x:f>INDEX('Inputs and calculations'!$F$11:$F$326,MATCH(A159,'Inputs and calculations'!$N$11:$N$326,0))</x:f>
        <x:v>3A</x:v>
      </x:c>
      <x:c r="H159" s="8" t="str">
        <x:f>INDEX('Inputs and calculations'!$G$11:$G$326,MATCH(A159,'Inputs and calculations'!$N$11:$N$326,0))</x:f>
        <x:v>No</x:v>
      </x:c>
      <x:c r="I159" s="8" t="str">
        <x:f>INDEX('Inputs and calculations'!$P$11:$P$326,MATCH(A159,'Inputs and calculations'!$N$11:$N$326,0))</x:f>
        <x:v>No</x:v>
      </x:c>
      <x:c r="J159" s="1" t="str">
        <x:f>INDEX('Inputs and calculations'!$Q$11:$Q$326,MATCH(A159,'Inputs and calculations'!$N$11:$N$326,0))</x:f>
        <x:v>Corporation FRL proxy</x:v>
      </x:c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</x:row>
    <x:row r="160" ht="20" customHeight="1">
      <x:c r="A160" s="8" t="n">
        <x:v>148</x:v>
      </x:c>
      <x:c r="B160" s="8" t="str">
        <x:f>INDEX('Inputs and calculations'!$O$11:$O$326,MATCH(A160,'Inputs and calculations'!$N$11:$N$326,0))</x:f>
        <x:v>4A</x:v>
      </x:c>
      <x:c r="C160" s="1" t="str">
        <x:f>INDEX('Inputs and calculations'!$A$11:$A$326,MATCH(A160,'Inputs and calculations'!$N$11:$N$326,0))</x:f>
        <x:v>Angola</x:v>
      </x:c>
      <x:c r="D160" s="9" t="n">
        <x:f>INDEX('Inputs and calculations'!$L$11:$L$326,MATCH(A160,'Inputs and calculations'!$N$11:$N$326,0))</x:f>
        <x:v>504</x:v>
      </x:c>
      <x:c r="E160" s="10" t="n">
        <x:f>INDEX('Inputs and calculations'!$K$11:$K$326,MATCH(A160,'Inputs and calculations'!$N$11:$N$326,0))</x:f>
        <x:v>0.49853372434017595</x:v>
      </x:c>
      <x:c r="F160" s="11" t="n">
        <x:f>INDEX('Inputs and calculations'!$M$11:$M$326,MATCH(A160,'Inputs and calculations'!$N$11:$N$326,0))</x:f>
        <x:v>403.49560117302053</x:v>
      </x:c>
      <x:c r="G160" s="8" t="str">
        <x:f>INDEX('Inputs and calculations'!$F$11:$F$326,MATCH(A160,'Inputs and calculations'!$N$11:$N$326,0))</x:f>
        <x:v>3A</x:v>
      </x:c>
      <x:c r="H160" s="8" t="str">
        <x:f>INDEX('Inputs and calculations'!$G$11:$G$326,MATCH(A160,'Inputs and calculations'!$N$11:$N$326,0))</x:f>
        <x:v>No</x:v>
      </x:c>
      <x:c r="I160" s="8" t="str">
        <x:f>INDEX('Inputs and calculations'!$P$11:$P$326,MATCH(A160,'Inputs and calculations'!$N$11:$N$326,0))</x:f>
        <x:v>No</x:v>
      </x:c>
      <x:c r="J160" s="1" t="str">
        <x:f>INDEX('Inputs and calculations'!$Q$11:$Q$326,MATCH(A160,'Inputs and calculations'!$N$11:$N$326,0))</x:f>
        <x:v>Corporation FRL proxy</x:v>
      </x:c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</x:row>
    <x:row r="161" ht="20" customHeight="1">
      <x:c r="A161" s="8" t="n">
        <x:v>149</x:v>
      </x:c>
      <x:c r="B161" s="8" t="str">
        <x:f>INDEX('Inputs and calculations'!$O$11:$O$326,MATCH(A161,'Inputs and calculations'!$N$11:$N$326,0))</x:f>
        <x:v>4A</x:v>
      </x:c>
      <x:c r="C161" s="1" t="str">
        <x:f>INDEX('Inputs and calculations'!$A$11:$A$326,MATCH(A161,'Inputs and calculations'!$N$11:$N$326,0))</x:f>
        <x:v>Evansville Mater Dei</x:v>
      </x:c>
      <x:c r="D161" s="9" t="n">
        <x:f>INDEX('Inputs and calculations'!$L$11:$L$326,MATCH(A161,'Inputs and calculations'!$N$11:$N$326,0))</x:f>
        <x:v>417</x:v>
      </x:c>
      <x:c r="E161" s="10" t="n">
        <x:f>INDEX('Inputs and calculations'!$K$11:$K$326,MATCH(A161,'Inputs and calculations'!$N$11:$N$326,0))</x:f>
        <x:v>0.09523809523809523</x:v>
      </x:c>
      <x:c r="F161" s="11" t="n">
        <x:f>INDEX('Inputs and calculations'!$M$11:$M$326,MATCH(A161,'Inputs and calculations'!$N$11:$N$326,0))</x:f>
        <x:v>401.1142857142857</x:v>
      </x:c>
      <x:c r="G161" s="8" t="str">
        <x:f>INDEX('Inputs and calculations'!$F$11:$F$326,MATCH(A161,'Inputs and calculations'!$N$11:$N$326,0))</x:f>
        <x:v>3A</x:v>
      </x:c>
      <x:c r="H161" s="8" t="str">
        <x:f>INDEX('Inputs and calculations'!$G$11:$G$326,MATCH(A161,'Inputs and calculations'!$N$11:$N$326,0))</x:f>
        <x:v>No</x:v>
      </x:c>
      <x:c r="I161" s="8" t="str">
        <x:f>INDEX('Inputs and calculations'!$P$11:$P$326,MATCH(A161,'Inputs and calculations'!$N$11:$N$326,0))</x:f>
        <x:v>No</x:v>
      </x:c>
      <x:c r="J161" s="1" t="str">
        <x:f>INDEX('Inputs and calculations'!$Q$11:$Q$326,MATCH(A161,'Inputs and calculations'!$N$11:$N$326,0))</x:f>
        <x:v>School NSLP proxy</x:v>
      </x:c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</x:row>
    <x:row r="162" ht="20" customHeight="1">
      <x:c r="A162" s="8" t="n">
        <x:v>150</x:v>
      </x:c>
      <x:c r="B162" s="8" t="str">
        <x:f>INDEX('Inputs and calculations'!$O$11:$O$326,MATCH(A162,'Inputs and calculations'!$N$11:$N$326,0))</x:f>
        <x:v>4A</x:v>
      </x:c>
      <x:c r="C162" s="1" t="str">
        <x:f>INDEX('Inputs and calculations'!$A$11:$A$326,MATCH(A162,'Inputs and calculations'!$N$11:$N$326,0))</x:f>
        <x:v>Tri-West Hendricks</x:v>
      </x:c>
      <x:c r="D162" s="9" t="n">
        <x:f>INDEX('Inputs and calculations'!$L$11:$L$326,MATCH(A162,'Inputs and calculations'!$N$11:$N$326,0))</x:f>
        <x:v>441</x:v>
      </x:c>
      <x:c r="E162" s="10" t="n">
        <x:f>INDEX('Inputs and calculations'!$K$11:$K$326,MATCH(A162,'Inputs and calculations'!$N$11:$N$326,0))</x:f>
        <x:v>0.23556942277691106</x:v>
      </x:c>
      <x:c r="F162" s="11" t="n">
        <x:f>INDEX('Inputs and calculations'!$M$11:$M$326,MATCH(A162,'Inputs and calculations'!$N$11:$N$326,0))</x:f>
        <x:v>399.4455538221529</x:v>
      </x:c>
      <x:c r="G162" s="8" t="str">
        <x:f>INDEX('Inputs and calculations'!$F$11:$F$326,MATCH(A162,'Inputs and calculations'!$N$11:$N$326,0))</x:f>
        <x:v>3A</x:v>
      </x:c>
      <x:c r="H162" s="8" t="str">
        <x:f>INDEX('Inputs and calculations'!$G$11:$G$326,MATCH(A162,'Inputs and calculations'!$N$11:$N$326,0))</x:f>
        <x:v>No</x:v>
      </x:c>
      <x:c r="I162" s="8" t="str">
        <x:f>INDEX('Inputs and calculations'!$P$11:$P$326,MATCH(A162,'Inputs and calculations'!$N$11:$N$326,0))</x:f>
        <x:v>No</x:v>
      </x:c>
      <x:c r="J162" s="1" t="str">
        <x:f>INDEX('Inputs and calculations'!$Q$11:$Q$326,MATCH(A162,'Inputs and calculations'!$N$11:$N$326,0))</x:f>
        <x:v>Corporation FRL proxy</x:v>
      </x:c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</x:row>
    <x:row r="163" ht="20" customHeight="1">
      <x:c r="A163" s="8" t="n">
        <x:v>151</x:v>
      </x:c>
      <x:c r="B163" s="8" t="str">
        <x:f>INDEX('Inputs and calculations'!$O$11:$O$326,MATCH(A163,'Inputs and calculations'!$N$11:$N$326,0))</x:f>
        <x:v>4A</x:v>
      </x:c>
      <x:c r="C163" s="1" t="str">
        <x:f>INDEX('Inputs and calculations'!$A$11:$A$326,MATCH(A163,'Inputs and calculations'!$N$11:$N$326,0))</x:f>
        <x:v>West Noble</x:v>
      </x:c>
      <x:c r="D163" s="9" t="n">
        <x:f>INDEX('Inputs and calculations'!$L$11:$L$326,MATCH(A163,'Inputs and calculations'!$N$11:$N$326,0))</x:f>
        <x:v>517</x:v>
      </x:c>
      <x:c r="E163" s="10" t="n">
        <x:f>INDEX('Inputs and calculations'!$K$11:$K$326,MATCH(A163,'Inputs and calculations'!$N$11:$N$326,0))</x:f>
        <x:v>0.5801952580195258</x:v>
      </x:c>
      <x:c r="F163" s="11" t="n">
        <x:f>INDEX('Inputs and calculations'!$M$11:$M$326,MATCH(A163,'Inputs and calculations'!$N$11:$N$326,0))</x:f>
        <x:v>397.01562064156207</x:v>
      </x:c>
      <x:c r="G163" s="8" t="str">
        <x:f>INDEX('Inputs and calculations'!$F$11:$F$326,MATCH(A163,'Inputs and calculations'!$N$11:$N$326,0))</x:f>
        <x:v>3A</x:v>
      </x:c>
      <x:c r="H163" s="8" t="str">
        <x:f>INDEX('Inputs and calculations'!$G$11:$G$326,MATCH(A163,'Inputs and calculations'!$N$11:$N$326,0))</x:f>
        <x:v>No</x:v>
      </x:c>
      <x:c r="I163" s="8" t="str">
        <x:f>INDEX('Inputs and calculations'!$P$11:$P$326,MATCH(A163,'Inputs and calculations'!$N$11:$N$326,0))</x:f>
        <x:v>No</x:v>
      </x:c>
      <x:c r="J163" s="1" t="str">
        <x:f>INDEX('Inputs and calculations'!$Q$11:$Q$326,MATCH(A163,'Inputs and calculations'!$N$11:$N$326,0))</x:f>
        <x:v>Corporation FRL proxy</x:v>
      </x:c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</x:row>
    <x:row r="164" ht="20" customHeight="1">
      <x:c r="A164" s="8" t="n">
        <x:v>152</x:v>
      </x:c>
      <x:c r="B164" s="8" t="str">
        <x:f>INDEX('Inputs and calculations'!$O$11:$O$326,MATCH(A164,'Inputs and calculations'!$N$11:$N$326,0))</x:f>
        <x:v>4A</x:v>
      </x:c>
      <x:c r="C164" s="1" t="str">
        <x:f>INDEX('Inputs and calculations'!$A$11:$A$326,MATCH(A164,'Inputs and calculations'!$N$11:$N$326,0))</x:f>
        <x:v>South Bend Washington</x:v>
      </x:c>
      <x:c r="D164" s="9" t="n">
        <x:f>INDEX('Inputs and calculations'!$L$11:$L$326,MATCH(A164,'Inputs and calculations'!$N$11:$N$326,0))</x:f>
        <x:v>528</x:v>
      </x:c>
      <x:c r="E164" s="10" t="n">
        <x:f>INDEX('Inputs and calculations'!$K$11:$K$326,MATCH(A164,'Inputs and calculations'!$N$11:$N$326,0))</x:f>
        <x:v>0.6204186444634658</x:v>
      </x:c>
      <x:c r="F164" s="11" t="n">
        <x:f>INDEX('Inputs and calculations'!$M$11:$M$326,MATCH(A164,'Inputs and calculations'!$N$11:$N$326,0))</x:f>
        <x:v>396.96758228931606</x:v>
      </x:c>
      <x:c r="G164" s="8" t="str">
        <x:f>INDEX('Inputs and calculations'!$F$11:$F$326,MATCH(A164,'Inputs and calculations'!$N$11:$N$326,0))</x:f>
        <x:v>3A</x:v>
      </x:c>
      <x:c r="H164" s="8" t="str">
        <x:f>INDEX('Inputs and calculations'!$G$11:$G$326,MATCH(A164,'Inputs and calculations'!$N$11:$N$326,0))</x:f>
        <x:v>No</x:v>
      </x:c>
      <x:c r="I164" s="8" t="str">
        <x:f>INDEX('Inputs and calculations'!$P$11:$P$326,MATCH(A164,'Inputs and calculations'!$N$11:$N$326,0))</x:f>
        <x:v>No</x:v>
      </x:c>
      <x:c r="J164" s="1" t="str">
        <x:f>INDEX('Inputs and calculations'!$Q$11:$Q$326,MATCH(A164,'Inputs and calculations'!$N$11:$N$326,0))</x:f>
        <x:v>Corporation FRL proxy</x:v>
      </x:c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</x:row>
    <x:row r="165" ht="20" customHeight="1">
      <x:c r="A165" s="8" t="n">
        <x:v>153</x:v>
      </x:c>
      <x:c r="B165" s="8" t="str">
        <x:f>INDEX('Inputs and calculations'!$O$11:$O$326,MATCH(A165,'Inputs and calculations'!$N$11:$N$326,0))</x:f>
        <x:v>4A</x:v>
      </x:c>
      <x:c r="C165" s="1" t="str">
        <x:f>INDEX('Inputs and calculations'!$A$11:$A$326,MATCH(A165,'Inputs and calculations'!$N$11:$N$326,0))</x:f>
        <x:v>Heritage Hills</x:v>
      </x:c>
      <x:c r="D165" s="9" t="n">
        <x:f>INDEX('Inputs and calculations'!$L$11:$L$326,MATCH(A165,'Inputs and calculations'!$N$11:$N$326,0))</x:f>
        <x:v>465</x:v>
      </x:c>
      <x:c r="E165" s="10" t="n">
        <x:f>INDEX('Inputs and calculations'!$K$11:$K$326,MATCH(A165,'Inputs and calculations'!$N$11:$N$326,0))</x:f>
        <x:v>0.3672022684310019</x:v>
      </x:c>
      <x:c r="F165" s="11" t="n">
        <x:f>INDEX('Inputs and calculations'!$M$11:$M$326,MATCH(A165,'Inputs and calculations'!$N$11:$N$326,0))</x:f>
        <x:v>396.70037807183365</x:v>
      </x:c>
      <x:c r="G165" s="8" t="str">
        <x:f>INDEX('Inputs and calculations'!$F$11:$F$326,MATCH(A165,'Inputs and calculations'!$N$11:$N$326,0))</x:f>
        <x:v>4A</x:v>
      </x:c>
      <x:c r="H165" s="8" t="str">
        <x:f>INDEX('Inputs and calculations'!$G$11:$G$326,MATCH(A165,'Inputs and calculations'!$N$11:$N$326,0))</x:f>
        <x:v>Yes</x:v>
      </x:c>
      <x:c r="I165" s="8" t="str">
        <x:f>INDEX('Inputs and calculations'!$P$11:$P$326,MATCH(A165,'Inputs and calculations'!$N$11:$N$326,0))</x:f>
        <x:v>No</x:v>
      </x:c>
      <x:c r="J165" s="1" t="str">
        <x:f>INDEX('Inputs and calculations'!$Q$11:$Q$326,MATCH(A165,'Inputs and calculations'!$N$11:$N$326,0))</x:f>
        <x:v>Corporation FRL proxy</x:v>
      </x:c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</x:row>
    <x:row r="166" ht="20" customHeight="1">
      <x:c r="A166" s="8" t="n">
        <x:v>154</x:v>
      </x:c>
      <x:c r="B166" s="8" t="str">
        <x:f>INDEX('Inputs and calculations'!$O$11:$O$326,MATCH(A166,'Inputs and calculations'!$N$11:$N$326,0))</x:f>
        <x:v>4A</x:v>
      </x:c>
      <x:c r="C166" s="1" t="str">
        <x:f>INDEX('Inputs and calculations'!$A$11:$A$326,MATCH(A166,'Inputs and calculations'!$N$11:$N$326,0))</x:f>
        <x:v>Mishawaka Marian</x:v>
      </x:c>
      <x:c r="D166" s="9" t="n">
        <x:f>INDEX('Inputs and calculations'!$L$11:$L$326,MATCH(A166,'Inputs and calculations'!$N$11:$N$326,0))</x:f>
        <x:v>621</x:v>
      </x:c>
      <x:c r="E166" s="10" t="n">
        <x:f>INDEX('Inputs and calculations'!$K$11:$K$326,MATCH(A166,'Inputs and calculations'!$N$11:$N$326,0))</x:f>
        <x:v>0.9068877551020408</x:v>
      </x:c>
      <x:c r="F166" s="11" t="n">
        <x:f>INDEX('Inputs and calculations'!$M$11:$M$326,MATCH(A166,'Inputs and calculations'!$N$11:$N$326,0))</x:f>
        <x:v>395.729081632653</x:v>
      </x:c>
      <x:c r="G166" s="8" t="str">
        <x:f>INDEX('Inputs and calculations'!$F$11:$F$326,MATCH(A166,'Inputs and calculations'!$N$11:$N$326,0))</x:f>
        <x:v>3A</x:v>
      </x:c>
      <x:c r="H166" s="8" t="str">
        <x:f>INDEX('Inputs and calculations'!$G$11:$G$326,MATCH(A166,'Inputs and calculations'!$N$11:$N$326,0))</x:f>
        <x:v>No</x:v>
      </x:c>
      <x:c r="I166" s="8" t="str">
        <x:f>INDEX('Inputs and calculations'!$P$11:$P$326,MATCH(A166,'Inputs and calculations'!$N$11:$N$326,0))</x:f>
        <x:v>No</x:v>
      </x:c>
      <x:c r="J166" s="1" t="str">
        <x:f>INDEX('Inputs and calculations'!$Q$11:$Q$326,MATCH(A166,'Inputs and calculations'!$N$11:$N$326,0))</x:f>
        <x:v>School NSLP proxy</x:v>
      </x:c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</x:row>
    <x:row r="167" ht="20" customHeight="1">
      <x:c r="A167" s="8" t="n">
        <x:v>155</x:v>
      </x:c>
      <x:c r="B167" s="8" t="str">
        <x:f>INDEX('Inputs and calculations'!$O$11:$O$326,MATCH(A167,'Inputs and calculations'!$N$11:$N$326,0))</x:f>
        <x:v>4A</x:v>
      </x:c>
      <x:c r="C167" s="1" t="str">
        <x:f>INDEX('Inputs and calculations'!$A$11:$A$326,MATCH(A167,'Inputs and calculations'!$N$11:$N$326,0))</x:f>
        <x:v>Mississinewa</x:v>
      </x:c>
      <x:c r="D167" s="9" t="n">
        <x:f>INDEX('Inputs and calculations'!$L$11:$L$326,MATCH(A167,'Inputs and calculations'!$N$11:$N$326,0))</x:f>
        <x:v>507</x:v>
      </x:c>
      <x:c r="E167" s="10" t="n">
        <x:f>INDEX('Inputs and calculations'!$K$11:$K$326,MATCH(A167,'Inputs and calculations'!$N$11:$N$326,0))</x:f>
        <x:v>0.5698642137538327</x:v>
      </x:c>
      <x:c r="F167" s="11" t="n">
        <x:f>INDEX('Inputs and calculations'!$M$11:$M$326,MATCH(A167,'Inputs and calculations'!$N$11:$N$326,0))</x:f>
        <x:v>391.4315374507228</x:v>
      </x:c>
      <x:c r="G167" s="8" t="str">
        <x:f>INDEX('Inputs and calculations'!$F$11:$F$326,MATCH(A167,'Inputs and calculations'!$N$11:$N$326,0))</x:f>
        <x:v>3A</x:v>
      </x:c>
      <x:c r="H167" s="8" t="str">
        <x:f>INDEX('Inputs and calculations'!$G$11:$G$326,MATCH(A167,'Inputs and calculations'!$N$11:$N$326,0))</x:f>
        <x:v>No</x:v>
      </x:c>
      <x:c r="I167" s="8" t="str">
        <x:f>INDEX('Inputs and calculations'!$P$11:$P$326,MATCH(A167,'Inputs and calculations'!$N$11:$N$326,0))</x:f>
        <x:v>No</x:v>
      </x:c>
      <x:c r="J167" s="1" t="str">
        <x:f>INDEX('Inputs and calculations'!$Q$11:$Q$326,MATCH(A167,'Inputs and calculations'!$N$11:$N$326,0))</x:f>
        <x:v>Corporation FRL proxy</x:v>
      </x:c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</x:row>
    <x:row r="168" ht="20" customHeight="1">
      <x:c r="A168" s="8" t="n">
        <x:v>156</x:v>
      </x:c>
      <x:c r="B168" s="8" t="str">
        <x:f>INDEX('Inputs and calculations'!$O$11:$O$326,MATCH(A168,'Inputs and calculations'!$N$11:$N$326,0))</x:f>
        <x:v>4A</x:v>
      </x:c>
      <x:c r="C168" s="1" t="str">
        <x:f>INDEX('Inputs and calculations'!$A$11:$A$326,MATCH(A168,'Inputs and calculations'!$N$11:$N$326,0))</x:f>
        <x:v>Greensburg</x:v>
      </x:c>
      <x:c r="D168" s="9" t="n">
        <x:f>INDEX('Inputs and calculations'!$L$11:$L$326,MATCH(A168,'Inputs and calculations'!$N$11:$N$326,0))</x:f>
        <x:v>477</x:v>
      </x:c>
      <x:c r="E168" s="10" t="n">
        <x:f>INDEX('Inputs and calculations'!$K$11:$K$326,MATCH(A168,'Inputs and calculations'!$N$11:$N$326,0))</x:f>
        <x:v>0.45997016409746394</x:v>
      </x:c>
      <x:c r="F168" s="11" t="n">
        <x:f>INDEX('Inputs and calculations'!$M$11:$M$326,MATCH(A168,'Inputs and calculations'!$N$11:$N$326,0))</x:f>
        <x:v>389.23769269020386</x:v>
      </x:c>
      <x:c r="G168" s="8" t="str">
        <x:f>INDEX('Inputs and calculations'!$F$11:$F$326,MATCH(A168,'Inputs and calculations'!$N$11:$N$326,0))</x:f>
        <x:v>3A</x:v>
      </x:c>
      <x:c r="H168" s="8" t="str">
        <x:f>INDEX('Inputs and calculations'!$G$11:$G$326,MATCH(A168,'Inputs and calculations'!$N$11:$N$326,0))</x:f>
        <x:v>No</x:v>
      </x:c>
      <x:c r="I168" s="8" t="str">
        <x:f>INDEX('Inputs and calculations'!$P$11:$P$326,MATCH(A168,'Inputs and calculations'!$N$11:$N$326,0))</x:f>
        <x:v>No</x:v>
      </x:c>
      <x:c r="J168" s="1" t="str">
        <x:f>INDEX('Inputs and calculations'!$Q$11:$Q$326,MATCH(A168,'Inputs and calculations'!$N$11:$N$326,0))</x:f>
        <x:v>Corporation FRL proxy</x:v>
      </x:c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</x:row>
    <x:row r="169" ht="20" customHeight="1">
      <x:c r="A169" s="8" t="n">
        <x:v>157</x:v>
      </x:c>
      <x:c r="B169" s="8" t="str">
        <x:f>INDEX('Inputs and calculations'!$O$11:$O$326,MATCH(A169,'Inputs and calculations'!$N$11:$N$326,0))</x:f>
        <x:v>4A</x:v>
      </x:c>
      <x:c r="C169" s="1" t="str">
        <x:f>INDEX('Inputs and calculations'!$A$11:$A$326,MATCH(A169,'Inputs and calculations'!$N$11:$N$326,0))</x:f>
        <x:v>Heritage Christian</x:v>
      </x:c>
      <x:c r="D169" s="9" t="n">
        <x:f>INDEX('Inputs and calculations'!$L$11:$L$326,MATCH(A169,'Inputs and calculations'!$N$11:$N$326,0))</x:f>
        <x:v>395</x:v>
      </x:c>
      <x:c r="E169" s="10" t="n">
        <x:f>INDEX('Inputs and calculations'!$K$11:$K$326,MATCH(A169,'Inputs and calculations'!$N$11:$N$326,0))</x:f>
        <x:v>0.07380796864794252</x:v>
      </x:c>
      <x:c r="F169" s="11" t="n">
        <x:f>INDEX('Inputs and calculations'!$M$11:$M$326,MATCH(A169,'Inputs and calculations'!$N$11:$N$326,0))</x:f>
        <x:v>383.33834095362505</x:v>
      </x:c>
      <x:c r="G169" s="8" t="str">
        <x:f>INDEX('Inputs and calculations'!$F$11:$F$326,MATCH(A169,'Inputs and calculations'!$N$11:$N$326,0))</x:f>
        <x:v>3A</x:v>
      </x:c>
      <x:c r="H169" s="8" t="str">
        <x:f>INDEX('Inputs and calculations'!$G$11:$G$326,MATCH(A169,'Inputs and calculations'!$N$11:$N$326,0))</x:f>
        <x:v>No</x:v>
      </x:c>
      <x:c r="I169" s="8" t="str">
        <x:f>INDEX('Inputs and calculations'!$P$11:$P$326,MATCH(A169,'Inputs and calculations'!$N$11:$N$326,0))</x:f>
        <x:v>No</x:v>
      </x:c>
      <x:c r="J169" s="1" t="str">
        <x:f>INDEX('Inputs and calculations'!$Q$11:$Q$326,MATCH(A169,'Inputs and calculations'!$N$11:$N$326,0))</x:f>
        <x:v>School NSLP proxy</x:v>
      </x:c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</x:row>
    <x:row r="170" ht="20" customHeight="1">
      <x:c r="A170" s="8" t="n">
        <x:v>158</x:v>
      </x:c>
      <x:c r="B170" s="8" t="str">
        <x:f>INDEX('Inputs and calculations'!$O$11:$O$326,MATCH(A170,'Inputs and calculations'!$N$11:$N$326,0))</x:f>
        <x:v>4A</x:v>
      </x:c>
      <x:c r="C170" s="1" t="str">
        <x:f>INDEX('Inputs and calculations'!$A$11:$A$326,MATCH(A170,'Inputs and calculations'!$N$11:$N$326,0))</x:f>
        <x:v>Mt. Vernon</x:v>
      </x:c>
      <x:c r="D170" s="9" t="n">
        <x:f>INDEX('Inputs and calculations'!$L$11:$L$326,MATCH(A170,'Inputs and calculations'!$N$11:$N$326,0))</x:f>
        <x:v>452</x:v>
      </x:c>
      <x:c r="E170" s="10" t="n">
        <x:f>INDEX('Inputs and calculations'!$K$11:$K$326,MATCH(A170,'Inputs and calculations'!$N$11:$N$326,0))</x:f>
        <x:v>0.3910355486862442</x:v>
      </x:c>
      <x:c r="F170" s="11" t="n">
        <x:f>INDEX('Inputs and calculations'!$M$11:$M$326,MATCH(A170,'Inputs and calculations'!$N$11:$N$326,0))</x:f>
        <x:v>381.30077279752703</x:v>
      </x:c>
      <x:c r="G170" s="8" t="str">
        <x:f>INDEX('Inputs and calculations'!$F$11:$F$326,MATCH(A170,'Inputs and calculations'!$N$11:$N$326,0))</x:f>
        <x:v>3A</x:v>
      </x:c>
      <x:c r="H170" s="8" t="str">
        <x:f>INDEX('Inputs and calculations'!$G$11:$G$326,MATCH(A170,'Inputs and calculations'!$N$11:$N$326,0))</x:f>
        <x:v>No</x:v>
      </x:c>
      <x:c r="I170" s="8" t="str">
        <x:f>INDEX('Inputs and calculations'!$P$11:$P$326,MATCH(A170,'Inputs and calculations'!$N$11:$N$326,0))</x:f>
        <x:v>No</x:v>
      </x:c>
      <x:c r="J170" s="1" t="str">
        <x:f>INDEX('Inputs and calculations'!$Q$11:$Q$326,MATCH(A170,'Inputs and calculations'!$N$11:$N$326,0))</x:f>
        <x:v>Corporation FRL proxy</x:v>
      </x:c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</x:row>
    <x:row r="171" ht="20" customHeight="1">
      <x:c r="A171" s="8" t="n">
        <x:v>159</x:v>
      </x:c>
      <x:c r="B171" s="8" t="str">
        <x:f>INDEX('Inputs and calculations'!$O$11:$O$326,MATCH(A171,'Inputs and calculations'!$N$11:$N$326,0))</x:f>
        <x:v>3A</x:v>
      </x:c>
      <x:c r="C171" s="1" t="str">
        <x:f>INDEX('Inputs and calculations'!$A$11:$A$326,MATCH(A171,'Inputs and calculations'!$N$11:$N$326,0))</x:f>
        <x:v>Franklin County</x:v>
      </x:c>
      <x:c r="D171" s="9" t="n">
        <x:f>INDEX('Inputs and calculations'!$L$11:$L$326,MATCH(A171,'Inputs and calculations'!$N$11:$N$326,0))</x:f>
        <x:v>436</x:v>
      </x:c>
      <x:c r="E171" s="10" t="n">
        <x:f>INDEX('Inputs and calculations'!$K$11:$K$326,MATCH(A171,'Inputs and calculations'!$N$11:$N$326,0))</x:f>
        <x:v>0.32857142857142857</x:v>
      </x:c>
      <x:c r="F171" s="11" t="n">
        <x:f>INDEX('Inputs and calculations'!$M$11:$M$326,MATCH(A171,'Inputs and calculations'!$N$11:$N$326,0))</x:f>
        <x:v>378.69714285714286</x:v>
      </x:c>
      <x:c r="G171" s="8" t="str">
        <x:f>INDEX('Inputs and calculations'!$F$11:$F$326,MATCH(A171,'Inputs and calculations'!$N$11:$N$326,0))</x:f>
        <x:v>3A</x:v>
      </x:c>
      <x:c r="H171" s="8" t="str">
        <x:f>INDEX('Inputs and calculations'!$G$11:$G$326,MATCH(A171,'Inputs and calculations'!$N$11:$N$326,0))</x:f>
        <x:v>No</x:v>
      </x:c>
      <x:c r="I171" s="8" t="str">
        <x:f>INDEX('Inputs and calculations'!$P$11:$P$326,MATCH(A171,'Inputs and calculations'!$N$11:$N$326,0))</x:f>
        <x:v>No</x:v>
      </x:c>
      <x:c r="J171" s="1" t="str">
        <x:f>INDEX('Inputs and calculations'!$Q$11:$Q$326,MATCH(A171,'Inputs and calculations'!$N$11:$N$326,0))</x:f>
        <x:v>Corporation FRL proxy</x:v>
      </x:c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</x:row>
    <x:row r="172" ht="20" customHeight="1">
      <x:c r="A172" s="8" t="n">
        <x:v>160</x:v>
      </x:c>
      <x:c r="B172" s="8" t="str">
        <x:f>INDEX('Inputs and calculations'!$O$11:$O$326,MATCH(A172,'Inputs and calculations'!$N$11:$N$326,0))</x:f>
        <x:v>3A</x:v>
      </x:c>
      <x:c r="C172" s="1" t="str">
        <x:f>INDEX('Inputs and calculations'!$A$11:$A$326,MATCH(A172,'Inputs and calculations'!$N$11:$N$326,0))</x:f>
        <x:v>Northwestern</x:v>
      </x:c>
      <x:c r="D172" s="9" t="n">
        <x:f>INDEX('Inputs and calculations'!$L$11:$L$326,MATCH(A172,'Inputs and calculations'!$N$11:$N$326,0))</x:f>
        <x:v>428</x:v>
      </x:c>
      <x:c r="E172" s="10" t="n">
        <x:f>INDEX('Inputs and calculations'!$K$11:$K$326,MATCH(A172,'Inputs and calculations'!$N$11:$N$326,0))</x:f>
        <x:v>0.2997275204359673</x:v>
      </x:c>
      <x:c r="F172" s="11" t="n">
        <x:f>INDEX('Inputs and calculations'!$M$11:$M$326,MATCH(A172,'Inputs and calculations'!$N$11:$N$326,0))</x:f>
        <x:v>376.6866485013624</x:v>
      </x:c>
      <x:c r="G172" s="8" t="str">
        <x:f>INDEX('Inputs and calculations'!$F$11:$F$326,MATCH(A172,'Inputs and calculations'!$N$11:$N$326,0))</x:f>
        <x:v>3A</x:v>
      </x:c>
      <x:c r="H172" s="8" t="str">
        <x:f>INDEX('Inputs and calculations'!$G$11:$G$326,MATCH(A172,'Inputs and calculations'!$N$11:$N$326,0))</x:f>
        <x:v>No</x:v>
      </x:c>
      <x:c r="I172" s="8" t="str">
        <x:f>INDEX('Inputs and calculations'!$P$11:$P$326,MATCH(A172,'Inputs and calculations'!$N$11:$N$326,0))</x:f>
        <x:v>No</x:v>
      </x:c>
      <x:c r="J172" s="1" t="str">
        <x:f>INDEX('Inputs and calculations'!$Q$11:$Q$326,MATCH(A172,'Inputs and calculations'!$N$11:$N$326,0))</x:f>
        <x:v>Corporation FRL proxy</x:v>
      </x:c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</x:row>
    <x:row r="173" ht="20" customHeight="1">
      <x:c r="A173" s="8" t="n">
        <x:v>161</x:v>
      </x:c>
      <x:c r="B173" s="8" t="str">
        <x:f>INDEX('Inputs and calculations'!$O$11:$O$326,MATCH(A173,'Inputs and calculations'!$N$11:$N$326,0))</x:f>
        <x:v>3A</x:v>
      </x:c>
      <x:c r="C173" s="1" t="str">
        <x:f>INDEX('Inputs and calculations'!$A$11:$A$326,MATCH(A173,'Inputs and calculations'!$N$11:$N$326,0))</x:f>
        <x:v>Griffith</x:v>
      </x:c>
      <x:c r="D173" s="9" t="n">
        <x:f>INDEX('Inputs and calculations'!$L$11:$L$326,MATCH(A173,'Inputs and calculations'!$N$11:$N$326,0))</x:f>
        <x:v>486</x:v>
      </x:c>
      <x:c r="E173" s="10" t="n">
        <x:f>INDEX('Inputs and calculations'!$K$11:$K$326,MATCH(A173,'Inputs and calculations'!$N$11:$N$326,0))</x:f>
        <x:v>0.5765230312035661</x:v>
      </x:c>
      <x:c r="F173" s="11" t="n">
        <x:f>INDEX('Inputs and calculations'!$M$11:$M$326,MATCH(A173,'Inputs and calculations'!$N$11:$N$326,0))</x:f>
        <x:v>373.92392273402675</x:v>
      </x:c>
      <x:c r="G173" s="8" t="str">
        <x:f>INDEX('Inputs and calculations'!$F$11:$F$326,MATCH(A173,'Inputs and calculations'!$N$11:$N$326,0))</x:f>
        <x:v>3A</x:v>
      </x:c>
      <x:c r="H173" s="8" t="str">
        <x:f>INDEX('Inputs and calculations'!$G$11:$G$326,MATCH(A173,'Inputs and calculations'!$N$11:$N$326,0))</x:f>
        <x:v>No</x:v>
      </x:c>
      <x:c r="I173" s="8" t="str">
        <x:f>INDEX('Inputs and calculations'!$P$11:$P$326,MATCH(A173,'Inputs and calculations'!$N$11:$N$326,0))</x:f>
        <x:v>No</x:v>
      </x:c>
      <x:c r="J173" s="1" t="str">
        <x:f>INDEX('Inputs and calculations'!$Q$11:$Q$326,MATCH(A173,'Inputs and calculations'!$N$11:$N$326,0))</x:f>
        <x:v>Corporation FRL proxy</x:v>
      </x:c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</x:row>
    <x:row r="174" ht="20" customHeight="1">
      <x:c r="A174" s="8" t="n">
        <x:v>162</x:v>
      </x:c>
      <x:c r="B174" s="8" t="str">
        <x:f>INDEX('Inputs and calculations'!$O$11:$O$326,MATCH(A174,'Inputs and calculations'!$N$11:$N$326,0))</x:f>
        <x:v>3A</x:v>
      </x:c>
      <x:c r="C174" s="1" t="str">
        <x:f>INDEX('Inputs and calculations'!$A$11:$A$326,MATCH(A174,'Inputs and calculations'!$N$11:$N$326,0))</x:f>
        <x:v>South Dearborn</x:v>
      </x:c>
      <x:c r="D174" s="9" t="n">
        <x:f>INDEX('Inputs and calculations'!$L$11:$L$326,MATCH(A174,'Inputs and calculations'!$N$11:$N$326,0))</x:f>
        <x:v>464</x:v>
      </x:c>
      <x:c r="E174" s="10" t="n">
        <x:f>INDEX('Inputs and calculations'!$K$11:$K$326,MATCH(A174,'Inputs and calculations'!$N$11:$N$326,0))</x:f>
        <x:v>0.4862788144895719</x:v>
      </x:c>
      <x:c r="F174" s="11" t="n">
        <x:f>INDEX('Inputs and calculations'!$M$11:$M$326,MATCH(A174,'Inputs and calculations'!$N$11:$N$326,0))</x:f>
        <x:v>373.74665203073545</x:v>
      </x:c>
      <x:c r="G174" s="8" t="str">
        <x:f>INDEX('Inputs and calculations'!$F$11:$F$326,MATCH(A174,'Inputs and calculations'!$N$11:$N$326,0))</x:f>
        <x:v>3A</x:v>
      </x:c>
      <x:c r="H174" s="8" t="str">
        <x:f>INDEX('Inputs and calculations'!$G$11:$G$326,MATCH(A174,'Inputs and calculations'!$N$11:$N$326,0))</x:f>
        <x:v>No</x:v>
      </x:c>
      <x:c r="I174" s="8" t="str">
        <x:f>INDEX('Inputs and calculations'!$P$11:$P$326,MATCH(A174,'Inputs and calculations'!$N$11:$N$326,0))</x:f>
        <x:v>No</x:v>
      </x:c>
      <x:c r="J174" s="1" t="str">
        <x:f>INDEX('Inputs and calculations'!$Q$11:$Q$326,MATCH(A174,'Inputs and calculations'!$N$11:$N$326,0))</x:f>
        <x:v>Corporation FRL proxy</x:v>
      </x:c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</x:row>
    <x:row r="175" ht="20" customHeight="1">
      <x:c r="A175" s="8" t="n">
        <x:v>163</x:v>
      </x:c>
      <x:c r="B175" s="8" t="str">
        <x:f>INDEX('Inputs and calculations'!$O$11:$O$326,MATCH(A175,'Inputs and calculations'!$N$11:$N$326,0))</x:f>
        <x:v>3A</x:v>
      </x:c>
      <x:c r="C175" s="1" t="str">
        <x:f>INDEX('Inputs and calculations'!$A$11:$A$326,MATCH(A175,'Inputs and calculations'!$N$11:$N$326,0))</x:f>
        <x:v>Bellmont</x:v>
      </x:c>
      <x:c r="D175" s="9" t="n">
        <x:f>INDEX('Inputs and calculations'!$L$11:$L$326,MATCH(A175,'Inputs and calculations'!$N$11:$N$326,0))</x:f>
        <x:v>455</x:v>
      </x:c>
      <x:c r="E175" s="10" t="n">
        <x:f>INDEX('Inputs and calculations'!$K$11:$K$326,MATCH(A175,'Inputs and calculations'!$N$11:$N$326,0))</x:f>
        <x:v>0.46338302009073234</x:v>
      </x:c>
      <x:c r="F175" s="11" t="n">
        <x:f>INDEX('Inputs and calculations'!$M$11:$M$326,MATCH(A175,'Inputs and calculations'!$N$11:$N$326,0))</x:f>
        <x:v>370.6642903434867</x:v>
      </x:c>
      <x:c r="G175" s="8" t="str">
        <x:f>INDEX('Inputs and calculations'!$F$11:$F$326,MATCH(A175,'Inputs and calculations'!$N$11:$N$326,0))</x:f>
        <x:v>3A</x:v>
      </x:c>
      <x:c r="H175" s="8" t="str">
        <x:f>INDEX('Inputs and calculations'!$G$11:$G$326,MATCH(A175,'Inputs and calculations'!$N$11:$N$326,0))</x:f>
        <x:v>No</x:v>
      </x:c>
      <x:c r="I175" s="8" t="str">
        <x:f>INDEX('Inputs and calculations'!$P$11:$P$326,MATCH(A175,'Inputs and calculations'!$N$11:$N$326,0))</x:f>
        <x:v>No</x:v>
      </x:c>
      <x:c r="J175" s="1" t="str">
        <x:f>INDEX('Inputs and calculations'!$Q$11:$Q$326,MATCH(A175,'Inputs and calculations'!$N$11:$N$326,0))</x:f>
        <x:v>Corporation FRL proxy</x:v>
      </x:c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</x:row>
    <x:row r="176" ht="20" customHeight="1">
      <x:c r="A176" s="8" t="n">
        <x:v>164</x:v>
      </x:c>
      <x:c r="B176" s="8" t="str">
        <x:f>INDEX('Inputs and calculations'!$O$11:$O$326,MATCH(A176,'Inputs and calculations'!$N$11:$N$326,0))</x:f>
        <x:v>3A</x:v>
      </x:c>
      <x:c r="C176" s="1" t="str">
        <x:f>INDEX('Inputs and calculations'!$A$11:$A$326,MATCH(A176,'Inputs and calculations'!$N$11:$N$326,0))</x:f>
        <x:v>North Harrison</x:v>
      </x:c>
      <x:c r="D176" s="9" t="n">
        <x:f>INDEX('Inputs and calculations'!$L$11:$L$326,MATCH(A176,'Inputs and calculations'!$N$11:$N$326,0))</x:f>
        <x:v>443</x:v>
      </x:c>
      <x:c r="E176" s="10" t="n">
        <x:f>INDEX('Inputs and calculations'!$K$11:$K$326,MATCH(A176,'Inputs and calculations'!$N$11:$N$326,0))</x:f>
        <x:v>0.408869395711501</x:v>
      </x:c>
      <x:c r="F176" s="11" t="n">
        <x:f>INDEX('Inputs and calculations'!$M$11:$M$326,MATCH(A176,'Inputs and calculations'!$N$11:$N$326,0))</x:f>
        <x:v>370.548343079922</x:v>
      </x:c>
      <x:c r="G176" s="8" t="str">
        <x:f>INDEX('Inputs and calculations'!$F$11:$F$326,MATCH(A176,'Inputs and calculations'!$N$11:$N$326,0))</x:f>
        <x:v>3A</x:v>
      </x:c>
      <x:c r="H176" s="8" t="str">
        <x:f>INDEX('Inputs and calculations'!$G$11:$G$326,MATCH(A176,'Inputs and calculations'!$N$11:$N$326,0))</x:f>
        <x:v>No</x:v>
      </x:c>
      <x:c r="I176" s="8" t="str">
        <x:f>INDEX('Inputs and calculations'!$P$11:$P$326,MATCH(A176,'Inputs and calculations'!$N$11:$N$326,0))</x:f>
        <x:v>No</x:v>
      </x:c>
      <x:c r="J176" s="1" t="str">
        <x:f>INDEX('Inputs and calculations'!$Q$11:$Q$326,MATCH(A176,'Inputs and calculations'!$N$11:$N$326,0))</x:f>
        <x:v>Corporation FRL proxy</x:v>
      </x:c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</x:row>
    <x:row r="177" ht="20" customHeight="1">
      <x:c r="A177" s="8" t="n">
        <x:v>165</x:v>
      </x:c>
      <x:c r="B177" s="8" t="str">
        <x:f>INDEX('Inputs and calculations'!$O$11:$O$326,MATCH(A177,'Inputs and calculations'!$N$11:$N$326,0))</x:f>
        <x:v>3A</x:v>
      </x:c>
      <x:c r="C177" s="1" t="str">
        <x:f>INDEX('Inputs and calculations'!$A$11:$A$326,MATCH(A177,'Inputs and calculations'!$N$11:$N$326,0))</x:f>
        <x:v>Glenn</x:v>
      </x:c>
      <x:c r="D177" s="9" t="n">
        <x:f>INDEX('Inputs and calculations'!$L$11:$L$326,MATCH(A177,'Inputs and calculations'!$N$11:$N$326,0))</x:f>
        <x:v>458</x:v>
      </x:c>
      <x:c r="E177" s="10" t="n">
        <x:f>INDEX('Inputs and calculations'!$K$11:$K$326,MATCH(A177,'Inputs and calculations'!$N$11:$N$326,0))</x:f>
        <x:v>0.4897959183673469</x:v>
      </x:c>
      <x:c r="F177" s="11" t="n">
        <x:f>INDEX('Inputs and calculations'!$M$11:$M$326,MATCH(A177,'Inputs and calculations'!$N$11:$N$326,0))</x:f>
        <x:v>368.26938775510206</x:v>
      </x:c>
      <x:c r="G177" s="8" t="str">
        <x:f>INDEX('Inputs and calculations'!$F$11:$F$326,MATCH(A177,'Inputs and calculations'!$N$11:$N$326,0))</x:f>
        <x:v>3A</x:v>
      </x:c>
      <x:c r="H177" s="8" t="str">
        <x:f>INDEX('Inputs and calculations'!$G$11:$G$326,MATCH(A177,'Inputs and calculations'!$N$11:$N$326,0))</x:f>
        <x:v>No</x:v>
      </x:c>
      <x:c r="I177" s="8" t="str">
        <x:f>INDEX('Inputs and calculations'!$P$11:$P$326,MATCH(A177,'Inputs and calculations'!$N$11:$N$326,0))</x:f>
        <x:v>No</x:v>
      </x:c>
      <x:c r="J177" s="1" t="str">
        <x:f>INDEX('Inputs and calculations'!$Q$11:$Q$326,MATCH(A177,'Inputs and calculations'!$N$11:$N$326,0))</x:f>
        <x:v>Corporation FRL proxy</x:v>
      </x:c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</x:row>
    <x:row r="178" ht="20" customHeight="1">
      <x:c r="A178" s="8" t="n">
        <x:v>166</x:v>
      </x:c>
      <x:c r="B178" s="8" t="str">
        <x:f>INDEX('Inputs and calculations'!$O$11:$O$326,MATCH(A178,'Inputs and calculations'!$N$11:$N$326,0))</x:f>
        <x:v>3A</x:v>
      </x:c>
      <x:c r="C178" s="1" t="str">
        <x:f>INDEX('Inputs and calculations'!$A$11:$A$326,MATCH(A178,'Inputs and calculations'!$N$11:$N$326,0))</x:f>
        <x:v>Owen Valley</x:v>
      </x:c>
      <x:c r="D178" s="9" t="n">
        <x:f>INDEX('Inputs and calculations'!$L$11:$L$326,MATCH(A178,'Inputs and calculations'!$N$11:$N$326,0))</x:f>
        <x:v>469</x:v>
      </x:c>
      <x:c r="E178" s="10" t="n">
        <x:f>INDEX('Inputs and calculations'!$K$11:$K$326,MATCH(A178,'Inputs and calculations'!$N$11:$N$326,0))</x:f>
        <x:v>0.5397779833487512</x:v>
      </x:c>
      <x:c r="F178" s="11" t="n">
        <x:f>INDEX('Inputs and calculations'!$M$11:$M$326,MATCH(A178,'Inputs and calculations'!$N$11:$N$326,0))</x:f>
        <x:v>367.7376503237743</x:v>
      </x:c>
      <x:c r="G178" s="8" t="str">
        <x:f>INDEX('Inputs and calculations'!$F$11:$F$326,MATCH(A178,'Inputs and calculations'!$N$11:$N$326,0))</x:f>
        <x:v>3A</x:v>
      </x:c>
      <x:c r="H178" s="8" t="str">
        <x:f>INDEX('Inputs and calculations'!$G$11:$G$326,MATCH(A178,'Inputs and calculations'!$N$11:$N$326,0))</x:f>
        <x:v>No</x:v>
      </x:c>
      <x:c r="I178" s="8" t="str">
        <x:f>INDEX('Inputs and calculations'!$P$11:$P$326,MATCH(A178,'Inputs and calculations'!$N$11:$N$326,0))</x:f>
        <x:v>No</x:v>
      </x:c>
      <x:c r="J178" s="1" t="str">
        <x:f>INDEX('Inputs and calculations'!$Q$11:$Q$326,MATCH(A178,'Inputs and calculations'!$N$11:$N$326,0))</x:f>
        <x:v>Corporation FRL proxy</x:v>
      </x:c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</x:row>
    <x:row r="179" ht="20" customHeight="1">
      <x:c r="A179" s="8" t="n">
        <x:v>167</x:v>
      </x:c>
      <x:c r="B179" s="8" t="str">
        <x:f>INDEX('Inputs and calculations'!$O$11:$O$326,MATCH(A179,'Inputs and calculations'!$N$11:$N$326,0))</x:f>
        <x:v>3A</x:v>
      </x:c>
      <x:c r="C179" s="1" t="str">
        <x:f>INDEX('Inputs and calculations'!$A$11:$A$326,MATCH(A179,'Inputs and calculations'!$N$11:$N$326,0))</x:f>
        <x:v>Twin Lakes</x:v>
      </x:c>
      <x:c r="D179" s="9" t="n">
        <x:f>INDEX('Inputs and calculations'!$L$11:$L$326,MATCH(A179,'Inputs and calculations'!$N$11:$N$326,0))</x:f>
        <x:v>470</x:v>
      </x:c>
      <x:c r="E179" s="10" t="n">
        <x:f>INDEX('Inputs and calculations'!$K$11:$K$326,MATCH(A179,'Inputs and calculations'!$N$11:$N$326,0))</x:f>
        <x:v>0.5596153846153846</x:v>
      </x:c>
      <x:c r="F179" s="11" t="n">
        <x:f>INDEX('Inputs and calculations'!$M$11:$M$326,MATCH(A179,'Inputs and calculations'!$N$11:$N$326,0))</x:f>
        <x:v>364.7923076923077</x:v>
      </x:c>
      <x:c r="G179" s="8" t="str">
        <x:f>INDEX('Inputs and calculations'!$F$11:$F$326,MATCH(A179,'Inputs and calculations'!$N$11:$N$326,0))</x:f>
        <x:v>3A</x:v>
      </x:c>
      <x:c r="H179" s="8" t="str">
        <x:f>INDEX('Inputs and calculations'!$G$11:$G$326,MATCH(A179,'Inputs and calculations'!$N$11:$N$326,0))</x:f>
        <x:v>No</x:v>
      </x:c>
      <x:c r="I179" s="8" t="str">
        <x:f>INDEX('Inputs and calculations'!$P$11:$P$326,MATCH(A179,'Inputs and calculations'!$N$11:$N$326,0))</x:f>
        <x:v>No</x:v>
      </x:c>
      <x:c r="J179" s="1" t="str">
        <x:f>INDEX('Inputs and calculations'!$Q$11:$Q$326,MATCH(A179,'Inputs and calculations'!$N$11:$N$326,0))</x:f>
        <x:v>Corporation FRL proxy</x:v>
      </x:c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</x:row>
    <x:row r="180" ht="20" customHeight="1">
      <x:c r="A180" s="8" t="n">
        <x:v>168</x:v>
      </x:c>
      <x:c r="B180" s="8" t="str">
        <x:f>INDEX('Inputs and calculations'!$O$11:$O$326,MATCH(A180,'Inputs and calculations'!$N$11:$N$326,0))</x:f>
        <x:v>3A</x:v>
      </x:c>
      <x:c r="C180" s="1" t="str">
        <x:f>INDEX('Inputs and calculations'!$A$11:$A$326,MATCH(A180,'Inputs and calculations'!$N$11:$N$326,0))</x:f>
        <x:v>Speedway</x:v>
      </x:c>
      <x:c r="D180" s="9" t="n">
        <x:f>INDEX('Inputs and calculations'!$L$11:$L$326,MATCH(A180,'Inputs and calculations'!$N$11:$N$326,0))</x:f>
        <x:v>445</x:v>
      </x:c>
      <x:c r="E180" s="10" t="n">
        <x:f>INDEX('Inputs and calculations'!$K$11:$K$326,MATCH(A180,'Inputs and calculations'!$N$11:$N$326,0))</x:f>
        <x:v>0.5325131810193322</x:v>
      </x:c>
      <x:c r="F180" s="11" t="n">
        <x:f>INDEX('Inputs and calculations'!$M$11:$M$326,MATCH(A180,'Inputs and calculations'!$N$11:$N$326,0))</x:f>
        <x:v>350.21265377855883</x:v>
      </x:c>
      <x:c r="G180" s="8" t="str">
        <x:f>INDEX('Inputs and calculations'!$F$11:$F$326,MATCH(A180,'Inputs and calculations'!$N$11:$N$326,0))</x:f>
        <x:v>3A</x:v>
      </x:c>
      <x:c r="H180" s="8" t="str">
        <x:f>INDEX('Inputs and calculations'!$G$11:$G$326,MATCH(A180,'Inputs and calculations'!$N$11:$N$326,0))</x:f>
        <x:v>No</x:v>
      </x:c>
      <x:c r="I180" s="8" t="str">
        <x:f>INDEX('Inputs and calculations'!$P$11:$P$326,MATCH(A180,'Inputs and calculations'!$N$11:$N$326,0))</x:f>
        <x:v>No</x:v>
      </x:c>
      <x:c r="J180" s="1" t="str">
        <x:f>INDEX('Inputs and calculations'!$Q$11:$Q$326,MATCH(A180,'Inputs and calculations'!$N$11:$N$326,0))</x:f>
        <x:v>Corporation FRL proxy</x:v>
      </x:c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</x:row>
    <x:row r="181" ht="20" customHeight="1">
      <x:c r="A181" s="8" t="n">
        <x:v>169</x:v>
      </x:c>
      <x:c r="B181" s="8" t="str">
        <x:f>INDEX('Inputs and calculations'!$O$11:$O$326,MATCH(A181,'Inputs and calculations'!$N$11:$N$326,0))</x:f>
        <x:v>3A</x:v>
      </x:c>
      <x:c r="C181" s="1" t="str">
        <x:f>INDEX('Inputs and calculations'!$A$11:$A$326,MATCH(A181,'Inputs and calculations'!$N$11:$N$326,0))</x:f>
        <x:v>Woodlan</x:v>
      </x:c>
      <x:c r="D181" s="9" t="n">
        <x:f>INDEX('Inputs and calculations'!$L$11:$L$326,MATCH(A181,'Inputs and calculations'!$N$11:$N$326,0))</x:f>
        <x:v>436</x:v>
      </x:c>
      <x:c r="E181" s="10" t="n">
        <x:f>INDEX('Inputs and calculations'!$K$11:$K$326,MATCH(A181,'Inputs and calculations'!$N$11:$N$326,0))</x:f>
        <x:v>0.5129708776463572</x:v>
      </x:c>
      <x:c r="F181" s="11" t="n">
        <x:f>INDEX('Inputs and calculations'!$M$11:$M$326,MATCH(A181,'Inputs and calculations'!$N$11:$N$326,0))</x:f>
        <x:v>346.53787893847533</x:v>
      </x:c>
      <x:c r="G181" s="8" t="str">
        <x:f>INDEX('Inputs and calculations'!$F$11:$F$326,MATCH(A181,'Inputs and calculations'!$N$11:$N$326,0))</x:f>
        <x:v>3A</x:v>
      </x:c>
      <x:c r="H181" s="8" t="str">
        <x:f>INDEX('Inputs and calculations'!$G$11:$G$326,MATCH(A181,'Inputs and calculations'!$N$11:$N$326,0))</x:f>
        <x:v>No</x:v>
      </x:c>
      <x:c r="I181" s="8" t="str">
        <x:f>INDEX('Inputs and calculations'!$P$11:$P$326,MATCH(A181,'Inputs and calculations'!$N$11:$N$326,0))</x:f>
        <x:v>No</x:v>
      </x:c>
      <x:c r="J181" s="1" t="str">
        <x:f>INDEX('Inputs and calculations'!$Q$11:$Q$326,MATCH(A181,'Inputs and calculations'!$N$11:$N$326,0))</x:f>
        <x:v>Corporation FRL proxy</x:v>
      </x:c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</x:row>
    <x:row r="182" ht="20" customHeight="1">
      <x:c r="A182" s="8" t="n">
        <x:v>170</x:v>
      </x:c>
      <x:c r="B182" s="8" t="str">
        <x:f>INDEX('Inputs and calculations'!$O$11:$O$326,MATCH(A182,'Inputs and calculations'!$N$11:$N$326,0))</x:f>
        <x:v>3A</x:v>
      </x:c>
      <x:c r="C182" s="1" t="str">
        <x:f>INDEX('Inputs and calculations'!$A$11:$A$326,MATCH(A182,'Inputs and calculations'!$N$11:$N$326,0))</x:f>
        <x:v>Bluffton</x:v>
      </x:c>
      <x:c r="D182" s="9" t="n">
        <x:f>INDEX('Inputs and calculations'!$L$11:$L$326,MATCH(A182,'Inputs and calculations'!$N$11:$N$326,0))</x:f>
        <x:v>433</x:v>
      </x:c>
      <x:c r="E182" s="10" t="n">
        <x:f>INDEX('Inputs and calculations'!$K$11:$K$326,MATCH(A182,'Inputs and calculations'!$N$11:$N$326,0))</x:f>
        <x:v>0.5026881720430108</x:v>
      </x:c>
      <x:c r="F182" s="11" t="n">
        <x:f>INDEX('Inputs and calculations'!$M$11:$M$326,MATCH(A182,'Inputs and calculations'!$N$11:$N$326,0))</x:f>
        <x:v>345.93440860215054</x:v>
      </x:c>
      <x:c r="G182" s="8" t="str">
        <x:f>INDEX('Inputs and calculations'!$F$11:$F$326,MATCH(A182,'Inputs and calculations'!$N$11:$N$326,0))</x:f>
        <x:v>3A</x:v>
      </x:c>
      <x:c r="H182" s="8" t="str">
        <x:f>INDEX('Inputs and calculations'!$G$11:$G$326,MATCH(A182,'Inputs and calculations'!$N$11:$N$326,0))</x:f>
        <x:v>No</x:v>
      </x:c>
      <x:c r="I182" s="8" t="str">
        <x:f>INDEX('Inputs and calculations'!$P$11:$P$326,MATCH(A182,'Inputs and calculations'!$N$11:$N$326,0))</x:f>
        <x:v>No</x:v>
      </x:c>
      <x:c r="J182" s="1" t="str">
        <x:f>INDEX('Inputs and calculations'!$Q$11:$Q$326,MATCH(A182,'Inputs and calculations'!$N$11:$N$326,0))</x:f>
        <x:v>Corporation FRL proxy</x:v>
      </x:c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</x:row>
    <x:row r="183" ht="20" customHeight="1">
      <x:c r="A183" s="8" t="n">
        <x:v>171</x:v>
      </x:c>
      <x:c r="B183" s="8" t="str">
        <x:f>INDEX('Inputs and calculations'!$O$11:$O$326,MATCH(A183,'Inputs and calculations'!$N$11:$N$326,0))</x:f>
        <x:v>3A</x:v>
      </x:c>
      <x:c r="C183" s="1" t="str">
        <x:f>INDEX('Inputs and calculations'!$A$11:$A$326,MATCH(A183,'Inputs and calculations'!$N$11:$N$326,0))</x:f>
        <x:v>Purdue Polytechnic - Downtown</x:v>
      </x:c>
      <x:c r="D183" s="9" t="n">
        <x:f>INDEX('Inputs and calculations'!$L$11:$L$326,MATCH(A183,'Inputs and calculations'!$N$11:$N$326,0))</x:f>
        <x:v>452</x:v>
      </x:c>
      <x:c r="E183" s="10" t="n">
        <x:f>INDEX('Inputs and calculations'!$K$11:$K$326,MATCH(A183,'Inputs and calculations'!$N$11:$N$326,0))</x:f>
        <x:v>0.6207455429497569</x:v>
      </x:c>
      <x:c r="F183" s="11" t="n">
        <x:f>INDEX('Inputs and calculations'!$M$11:$M$326,MATCH(A183,'Inputs and calculations'!$N$11:$N$326,0))</x:f>
        <x:v>339.76920583468393</x:v>
      </x:c>
      <x:c r="G183" s="8" t="str">
        <x:f>INDEX('Inputs and calculations'!$F$11:$F$326,MATCH(A183,'Inputs and calculations'!$N$11:$N$326,0))</x:f>
        <x:v>3A</x:v>
      </x:c>
      <x:c r="H183" s="8" t="str">
        <x:f>INDEX('Inputs and calculations'!$G$11:$G$326,MATCH(A183,'Inputs and calculations'!$N$11:$N$326,0))</x:f>
        <x:v>No</x:v>
      </x:c>
      <x:c r="I183" s="8" t="str">
        <x:f>INDEX('Inputs and calculations'!$P$11:$P$326,MATCH(A183,'Inputs and calculations'!$N$11:$N$326,0))</x:f>
        <x:v>No</x:v>
      </x:c>
      <x:c r="J183" s="1" t="str">
        <x:f>INDEX('Inputs and calculations'!$Q$11:$Q$326,MATCH(A183,'Inputs and calculations'!$N$11:$N$326,0))</x:f>
        <x:v>Corporation FRL proxy</x:v>
      </x:c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</x:row>
    <x:row r="184" ht="20" customHeight="1">
      <x:c r="A184" s="8" t="n">
        <x:v>172</x:v>
      </x:c>
      <x:c r="B184" s="8" t="str">
        <x:f>INDEX('Inputs and calculations'!$O$11:$O$326,MATCH(A184,'Inputs and calculations'!$N$11:$N$326,0))</x:f>
        <x:v>3A</x:v>
      </x:c>
      <x:c r="C184" s="1" t="str">
        <x:f>INDEX('Inputs and calculations'!$A$11:$A$326,MATCH(A184,'Inputs and calculations'!$N$11:$N$326,0))</x:f>
        <x:v>Heritage</x:v>
      </x:c>
      <x:c r="D184" s="9" t="n">
        <x:f>INDEX('Inputs and calculations'!$L$11:$L$326,MATCH(A184,'Inputs and calculations'!$N$11:$N$326,0))</x:f>
        <x:v>425</x:v>
      </x:c>
      <x:c r="E184" s="10" t="n">
        <x:f>INDEX('Inputs and calculations'!$K$11:$K$326,MATCH(A184,'Inputs and calculations'!$N$11:$N$326,0))</x:f>
        <x:v>0.5129708776463572</x:v>
      </x:c>
      <x:c r="F184" s="11" t="n">
        <x:f>INDEX('Inputs and calculations'!$M$11:$M$326,MATCH(A184,'Inputs and calculations'!$N$11:$N$326,0))</x:f>
        <x:v>337.7949508001193</x:v>
      </x:c>
      <x:c r="G184" s="8" t="str">
        <x:f>INDEX('Inputs and calculations'!$F$11:$F$326,MATCH(A184,'Inputs and calculations'!$N$11:$N$326,0))</x:f>
        <x:v>3A</x:v>
      </x:c>
      <x:c r="H184" s="8" t="str">
        <x:f>INDEX('Inputs and calculations'!$G$11:$G$326,MATCH(A184,'Inputs and calculations'!$N$11:$N$326,0))</x:f>
        <x:v>No</x:v>
      </x:c>
      <x:c r="I184" s="8" t="str">
        <x:f>INDEX('Inputs and calculations'!$P$11:$P$326,MATCH(A184,'Inputs and calculations'!$N$11:$N$326,0))</x:f>
        <x:v>No</x:v>
      </x:c>
      <x:c r="J184" s="1" t="str">
        <x:f>INDEX('Inputs and calculations'!$Q$11:$Q$326,MATCH(A184,'Inputs and calculations'!$N$11:$N$326,0))</x:f>
        <x:v>Corporation FRL proxy</x:v>
      </x:c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</x:row>
    <x:row r="185" ht="20" customHeight="1">
      <x:c r="A185" s="8" t="n">
        <x:v>173</x:v>
      </x:c>
      <x:c r="B185" s="8" t="str">
        <x:f>INDEX('Inputs and calculations'!$O$11:$O$326,MATCH(A185,'Inputs and calculations'!$N$11:$N$326,0))</x:f>
        <x:v>3A</x:v>
      </x:c>
      <x:c r="C185" s="1" t="str">
        <x:f>INDEX('Inputs and calculations'!$A$11:$A$326,MATCH(A185,'Inputs and calculations'!$N$11:$N$326,0))</x:f>
        <x:v>Indianapolis George Washington</x:v>
      </x:c>
      <x:c r="D185" s="9" t="n">
        <x:f>INDEX('Inputs and calculations'!$L$11:$L$326,MATCH(A185,'Inputs and calculations'!$N$11:$N$326,0))</x:f>
        <x:v>463</x:v>
      </x:c>
      <x:c r="E185" s="10" t="n">
        <x:f>INDEX('Inputs and calculations'!$K$11:$K$326,MATCH(A185,'Inputs and calculations'!$N$11:$N$326,0))</x:f>
        <x:v>0.6768989582279761</x:v>
      </x:c>
      <x:c r="F185" s="11" t="n">
        <x:f>INDEX('Inputs and calculations'!$M$11:$M$326,MATCH(A185,'Inputs and calculations'!$N$11:$N$326,0))</x:f>
        <x:v>337.6383129361788</x:v>
      </x:c>
      <x:c r="G185" s="8" t="str">
        <x:f>INDEX('Inputs and calculations'!$F$11:$F$326,MATCH(A185,'Inputs and calculations'!$N$11:$N$326,0))</x:f>
        <x:v>3A</x:v>
      </x:c>
      <x:c r="H185" s="8" t="str">
        <x:f>INDEX('Inputs and calculations'!$G$11:$G$326,MATCH(A185,'Inputs and calculations'!$N$11:$N$326,0))</x:f>
        <x:v>No</x:v>
      </x:c>
      <x:c r="I185" s="8" t="str">
        <x:f>INDEX('Inputs and calculations'!$P$11:$P$326,MATCH(A185,'Inputs and calculations'!$N$11:$N$326,0))</x:f>
        <x:v>No</x:v>
      </x:c>
      <x:c r="J185" s="1" t="str">
        <x:f>INDEX('Inputs and calculations'!$Q$11:$Q$326,MATCH(A185,'Inputs and calculations'!$N$11:$N$326,0))</x:f>
        <x:v>Corporation FRL proxy</x:v>
      </x:c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</x:row>
    <x:row r="186" ht="20" customHeight="1">
      <x:c r="A186" s="8" t="n">
        <x:v>174</x:v>
      </x:c>
      <x:c r="B186" s="8" t="str">
        <x:f>INDEX('Inputs and calculations'!$O$11:$O$326,MATCH(A186,'Inputs and calculations'!$N$11:$N$326,0))</x:f>
        <x:v>3A</x:v>
      </x:c>
      <x:c r="C186" s="1" t="str">
        <x:f>INDEX('Inputs and calculations'!$A$11:$A$326,MATCH(A186,'Inputs and calculations'!$N$11:$N$326,0))</x:f>
        <x:v>North Montgomery</x:v>
      </x:c>
      <x:c r="D186" s="9" t="n">
        <x:f>INDEX('Inputs and calculations'!$L$11:$L$326,MATCH(A186,'Inputs and calculations'!$N$11:$N$326,0))</x:f>
        <x:v>399</x:v>
      </x:c>
      <x:c r="E186" s="10" t="n">
        <x:f>INDEX('Inputs and calculations'!$K$11:$K$326,MATCH(A186,'Inputs and calculations'!$N$11:$N$326,0))</x:f>
        <x:v>0.3845297718419588</x:v>
      </x:c>
      <x:c r="F186" s="11" t="n">
        <x:f>INDEX('Inputs and calculations'!$M$11:$M$326,MATCH(A186,'Inputs and calculations'!$N$11:$N$326,0))</x:f>
        <x:v>337.6290484140234</x:v>
      </x:c>
      <x:c r="G186" s="8" t="str">
        <x:f>INDEX('Inputs and calculations'!$F$11:$F$326,MATCH(A186,'Inputs and calculations'!$N$11:$N$326,0))</x:f>
        <x:v>3A</x:v>
      </x:c>
      <x:c r="H186" s="8" t="str">
        <x:f>INDEX('Inputs and calculations'!$G$11:$G$326,MATCH(A186,'Inputs and calculations'!$N$11:$N$326,0))</x:f>
        <x:v>No</x:v>
      </x:c>
      <x:c r="I186" s="8" t="str">
        <x:f>INDEX('Inputs and calculations'!$P$11:$P$326,MATCH(A186,'Inputs and calculations'!$N$11:$N$326,0))</x:f>
        <x:v>No</x:v>
      </x:c>
      <x:c r="J186" s="1" t="str">
        <x:f>INDEX('Inputs and calculations'!$Q$11:$Q$326,MATCH(A186,'Inputs and calculations'!$N$11:$N$326,0))</x:f>
        <x:v>Corporation FRL proxy</x:v>
      </x:c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</x:row>
    <x:row r="187" ht="20" customHeight="1">
      <x:c r="A187" s="8" t="n">
        <x:v>175</x:v>
      </x:c>
      <x:c r="B187" s="8" t="str">
        <x:f>INDEX('Inputs and calculations'!$O$11:$O$326,MATCH(A187,'Inputs and calculations'!$N$11:$N$326,0))</x:f>
        <x:v>3A</x:v>
      </x:c>
      <x:c r="C187" s="1" t="str">
        <x:f>INDEX('Inputs and calculations'!$A$11:$A$326,MATCH(A187,'Inputs and calculations'!$N$11:$N$326,0))</x:f>
        <x:v>Jimtown</x:v>
      </x:c>
      <x:c r="D187" s="9" t="n">
        <x:f>INDEX('Inputs and calculations'!$L$11:$L$326,MATCH(A187,'Inputs and calculations'!$N$11:$N$326,0))</x:f>
        <x:v>399</x:v>
      </x:c>
      <x:c r="E187" s="10" t="n">
        <x:f>INDEX('Inputs and calculations'!$K$11:$K$326,MATCH(A187,'Inputs and calculations'!$N$11:$N$326,0))</x:f>
        <x:v>0.39626783754116357</x:v>
      </x:c>
      <x:c r="F187" s="11" t="n">
        <x:f>INDEX('Inputs and calculations'!$M$11:$M$326,MATCH(A187,'Inputs and calculations'!$N$11:$N$326,0))</x:f>
        <x:v>335.7556531284303</x:v>
      </x:c>
      <x:c r="G187" s="8" t="str">
        <x:f>INDEX('Inputs and calculations'!$F$11:$F$326,MATCH(A187,'Inputs and calculations'!$N$11:$N$326,0))</x:f>
        <x:v>3A</x:v>
      </x:c>
      <x:c r="H187" s="8" t="str">
        <x:f>INDEX('Inputs and calculations'!$G$11:$G$326,MATCH(A187,'Inputs and calculations'!$N$11:$N$326,0))</x:f>
        <x:v>No</x:v>
      </x:c>
      <x:c r="I187" s="8" t="str">
        <x:f>INDEX('Inputs and calculations'!$P$11:$P$326,MATCH(A187,'Inputs and calculations'!$N$11:$N$326,0))</x:f>
        <x:v>No</x:v>
      </x:c>
      <x:c r="J187" s="1" t="str">
        <x:f>INDEX('Inputs and calculations'!$Q$11:$Q$326,MATCH(A187,'Inputs and calculations'!$N$11:$N$326,0))</x:f>
        <x:v>Corporation FRL proxy</x:v>
      </x:c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</x:row>
    <x:row r="188" ht="20" customHeight="1">
      <x:c r="A188" s="8" t="n">
        <x:v>176</x:v>
      </x:c>
      <x:c r="B188" s="8" t="str">
        <x:f>INDEX('Inputs and calculations'!$O$11:$O$326,MATCH(A188,'Inputs and calculations'!$N$11:$N$326,0))</x:f>
        <x:v>3A</x:v>
      </x:c>
      <x:c r="C188" s="1" t="str">
        <x:f>INDEX('Inputs and calculations'!$A$11:$A$326,MATCH(A188,'Inputs and calculations'!$N$11:$N$326,0))</x:f>
        <x:v>Lakeland</x:v>
      </x:c>
      <x:c r="D188" s="9" t="n">
        <x:f>INDEX('Inputs and calculations'!$L$11:$L$326,MATCH(A188,'Inputs and calculations'!$N$11:$N$326,0))</x:f>
        <x:v>349</x:v>
      </x:c>
      <x:c r="E188" s="10" t="n">
        <x:f>INDEX('Inputs and calculations'!$K$11:$K$326,MATCH(A188,'Inputs and calculations'!$N$11:$N$326,0))</x:f>
        <x:v>0.11234396671289876</x:v>
      </x:c>
      <x:c r="F188" s="11" t="n">
        <x:f>INDEX('Inputs and calculations'!$M$11:$M$326,MATCH(A188,'Inputs and calculations'!$N$11:$N$326,0))</x:f>
        <x:v>333.31678224687937</x:v>
      </x:c>
      <x:c r="G188" s="8" t="str">
        <x:f>INDEX('Inputs and calculations'!$F$11:$F$326,MATCH(A188,'Inputs and calculations'!$N$11:$N$326,0))</x:f>
        <x:v>2A</x:v>
      </x:c>
      <x:c r="H188" s="8" t="str">
        <x:f>INDEX('Inputs and calculations'!$G$11:$G$326,MATCH(A188,'Inputs and calculations'!$N$11:$N$326,0))</x:f>
        <x:v>No</x:v>
      </x:c>
      <x:c r="I188" s="8" t="str">
        <x:f>INDEX('Inputs and calculations'!$P$11:$P$326,MATCH(A188,'Inputs and calculations'!$N$11:$N$326,0))</x:f>
        <x:v>No</x:v>
      </x:c>
      <x:c r="J188" s="1" t="str">
        <x:f>INDEX('Inputs and calculations'!$Q$11:$Q$326,MATCH(A188,'Inputs and calculations'!$N$11:$N$326,0))</x:f>
        <x:v>Corporation FRL proxy</x:v>
      </x:c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</x:row>
    <x:row r="189" ht="20" customHeight="1">
      <x:c r="A189" s="8" t="n">
        <x:v>177</x:v>
      </x:c>
      <x:c r="B189" s="8" t="str">
        <x:f>INDEX('Inputs and calculations'!$O$11:$O$326,MATCH(A189,'Inputs and calculations'!$N$11:$N$326,0))</x:f>
        <x:v>3A</x:v>
      </x:c>
      <x:c r="C189" s="1" t="str">
        <x:f>INDEX('Inputs and calculations'!$A$11:$A$326,MATCH(A189,'Inputs and calculations'!$N$11:$N$326,0))</x:f>
        <x:v>Fort Wayne Bishop Luers</x:v>
      </x:c>
      <x:c r="D189" s="9" t="n">
        <x:f>INDEX('Inputs and calculations'!$L$11:$L$326,MATCH(A189,'Inputs and calculations'!$N$11:$N$326,0))</x:f>
        <x:v>416</x:v>
      </x:c>
      <x:c r="E189" s="10" t="n">
        <x:f>INDEX('Inputs and calculations'!$K$11:$K$326,MATCH(A189,'Inputs and calculations'!$N$11:$N$326,0))</x:f>
        <x:v>0.49814126394052044</x:v>
      </x:c>
      <x:c r="F189" s="11" t="n">
        <x:f>INDEX('Inputs and calculations'!$M$11:$M$326,MATCH(A189,'Inputs and calculations'!$N$11:$N$326,0))</x:f>
        <x:v>333.10929368029736</x:v>
      </x:c>
      <x:c r="G189" s="8" t="str">
        <x:f>INDEX('Inputs and calculations'!$F$11:$F$326,MATCH(A189,'Inputs and calculations'!$N$11:$N$326,0))</x:f>
        <x:v>4A</x:v>
      </x:c>
      <x:c r="H189" s="8" t="str">
        <x:f>INDEX('Inputs and calculations'!$G$11:$G$326,MATCH(A189,'Inputs and calculations'!$N$11:$N$326,0))</x:f>
        <x:v>Yes</x:v>
      </x:c>
      <x:c r="I189" s="8" t="str">
        <x:f>INDEX('Inputs and calculations'!$P$11:$P$326,MATCH(A189,'Inputs and calculations'!$N$11:$N$326,0))</x:f>
        <x:v>Yes</x:v>
      </x:c>
      <x:c r="J189" s="1" t="str">
        <x:f>INDEX('Inputs and calculations'!$Q$11:$Q$326,MATCH(A189,'Inputs and calculations'!$N$11:$N$326,0))</x:f>
        <x:v>School NSLP proxy</x:v>
      </x:c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</x:row>
    <x:row r="190" ht="20" customHeight="1">
      <x:c r="A190" s="8" t="n">
        <x:v>178</x:v>
      </x:c>
      <x:c r="B190" s="8" t="str">
        <x:f>INDEX('Inputs and calculations'!$O$11:$O$326,MATCH(A190,'Inputs and calculations'!$N$11:$N$326,0))</x:f>
        <x:v>3A</x:v>
      </x:c>
      <x:c r="C190" s="1" t="str">
        <x:f>INDEX('Inputs and calculations'!$A$11:$A$326,MATCH(A190,'Inputs and calculations'!$N$11:$N$326,0))</x:f>
        <x:v>Rushville Consolidated</x:v>
      </x:c>
      <x:c r="D190" s="9" t="n">
        <x:f>INDEX('Inputs and calculations'!$L$11:$L$326,MATCH(A190,'Inputs and calculations'!$N$11:$N$326,0))</x:f>
        <x:v>430</x:v>
      </x:c>
      <x:c r="E190" s="10" t="n">
        <x:f>INDEX('Inputs and calculations'!$K$11:$K$326,MATCH(A190,'Inputs and calculations'!$N$11:$N$326,0))</x:f>
        <x:v>0.5703168426903835</x:v>
      </x:c>
      <x:c r="F190" s="11" t="n">
        <x:f>INDEX('Inputs and calculations'!$M$11:$M$326,MATCH(A190,'Inputs and calculations'!$N$11:$N$326,0))</x:f>
        <x:v>331.90550305725407</x:v>
      </x:c>
      <x:c r="G190" s="8" t="str">
        <x:f>INDEX('Inputs and calculations'!$F$11:$F$326,MATCH(A190,'Inputs and calculations'!$N$11:$N$326,0))</x:f>
        <x:v>3A</x:v>
      </x:c>
      <x:c r="H190" s="8" t="str">
        <x:f>INDEX('Inputs and calculations'!$G$11:$G$326,MATCH(A190,'Inputs and calculations'!$N$11:$N$326,0))</x:f>
        <x:v>No</x:v>
      </x:c>
      <x:c r="I190" s="8" t="str">
        <x:f>INDEX('Inputs and calculations'!$P$11:$P$326,MATCH(A190,'Inputs and calculations'!$N$11:$N$326,0))</x:f>
        <x:v>No</x:v>
      </x:c>
      <x:c r="J190" s="1" t="str">
        <x:f>INDEX('Inputs and calculations'!$Q$11:$Q$326,MATCH(A190,'Inputs and calculations'!$N$11:$N$326,0))</x:f>
        <x:v>Corporation FRL proxy</x:v>
      </x:c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</x:row>
    <x:row r="191" ht="20" customHeight="1">
      <x:c r="A191" s="8" t="n">
        <x:v>179</x:v>
      </x:c>
      <x:c r="B191" s="8" t="str">
        <x:f>INDEX('Inputs and calculations'!$O$11:$O$326,MATCH(A191,'Inputs and calculations'!$N$11:$N$326,0))</x:f>
        <x:v>3A</x:v>
      </x:c>
      <x:c r="C191" s="1" t="str">
        <x:f>INDEX('Inputs and calculations'!$A$11:$A$326,MATCH(A191,'Inputs and calculations'!$N$11:$N$326,0))</x:f>
        <x:v>Garrett</x:v>
      </x:c>
      <x:c r="D191" s="9" t="n">
        <x:f>INDEX('Inputs and calculations'!$L$11:$L$326,MATCH(A191,'Inputs and calculations'!$N$11:$N$326,0))</x:f>
        <x:v>406</x:v>
      </x:c>
      <x:c r="E191" s="10" t="n">
        <x:f>INDEX('Inputs and calculations'!$K$11:$K$326,MATCH(A191,'Inputs and calculations'!$N$11:$N$326,0))</x:f>
        <x:v>0.4587724736515809</x:v>
      </x:c>
      <x:c r="F191" s="11" t="n">
        <x:f>INDEX('Inputs and calculations'!$M$11:$M$326,MATCH(A191,'Inputs and calculations'!$N$11:$N$326,0))</x:f>
        <x:v>331.49535027898327</x:v>
      </x:c>
      <x:c r="G191" s="8" t="str">
        <x:f>INDEX('Inputs and calculations'!$F$11:$F$326,MATCH(A191,'Inputs and calculations'!$N$11:$N$326,0))</x:f>
        <x:v>3A</x:v>
      </x:c>
      <x:c r="H191" s="8" t="str">
        <x:f>INDEX('Inputs and calculations'!$G$11:$G$326,MATCH(A191,'Inputs and calculations'!$N$11:$N$326,0))</x:f>
        <x:v>No</x:v>
      </x:c>
      <x:c r="I191" s="8" t="str">
        <x:f>INDEX('Inputs and calculations'!$P$11:$P$326,MATCH(A191,'Inputs and calculations'!$N$11:$N$326,0))</x:f>
        <x:v>No</x:v>
      </x:c>
      <x:c r="J191" s="1" t="str">
        <x:f>INDEX('Inputs and calculations'!$Q$11:$Q$326,MATCH(A191,'Inputs and calculations'!$N$11:$N$326,0))</x:f>
        <x:v>Corporation FRL proxy</x:v>
      </x:c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</x:row>
    <x:row r="192" ht="20" customHeight="1">
      <x:c r="A192" s="8" t="n">
        <x:v>180</x:v>
      </x:c>
      <x:c r="B192" s="8" t="str">
        <x:f>INDEX('Inputs and calculations'!$O$11:$O$326,MATCH(A192,'Inputs and calculations'!$N$11:$N$326,0))</x:f>
        <x:v>3A</x:v>
      </x:c>
      <x:c r="C192" s="1" t="str">
        <x:f>INDEX('Inputs and calculations'!$A$11:$A$326,MATCH(A192,'Inputs and calculations'!$N$11:$N$326,0))</x:f>
        <x:v>River Forest</x:v>
      </x:c>
      <x:c r="D192" s="9" t="n">
        <x:f>INDEX('Inputs and calculations'!$L$11:$L$326,MATCH(A192,'Inputs and calculations'!$N$11:$N$326,0))</x:f>
        <x:v>447</x:v>
      </x:c>
      <x:c r="E192" s="10" t="n">
        <x:f>INDEX('Inputs and calculations'!$K$11:$K$326,MATCH(A192,'Inputs and calculations'!$N$11:$N$326,0))</x:f>
        <x:v>0.6491435321913762</x:v>
      </x:c>
      <x:c r="F192" s="11" t="n">
        <x:f>INDEX('Inputs and calculations'!$M$11:$M$326,MATCH(A192,'Inputs and calculations'!$N$11:$N$326,0))</x:f>
        <x:v>330.9331364441819</x:v>
      </x:c>
      <x:c r="G192" s="8" t="str">
        <x:f>INDEX('Inputs and calculations'!$F$11:$F$326,MATCH(A192,'Inputs and calculations'!$N$11:$N$326,0))</x:f>
        <x:v>3A</x:v>
      </x:c>
      <x:c r="H192" s="8" t="str">
        <x:f>INDEX('Inputs and calculations'!$G$11:$G$326,MATCH(A192,'Inputs and calculations'!$N$11:$N$326,0))</x:f>
        <x:v>No</x:v>
      </x:c>
      <x:c r="I192" s="8" t="str">
        <x:f>INDEX('Inputs and calculations'!$P$11:$P$326,MATCH(A192,'Inputs and calculations'!$N$11:$N$326,0))</x:f>
        <x:v>No</x:v>
      </x:c>
      <x:c r="J192" s="1" t="str">
        <x:f>INDEX('Inputs and calculations'!$Q$11:$Q$326,MATCH(A192,'Inputs and calculations'!$N$11:$N$326,0))</x:f>
        <x:v>Corporation FRL proxy</x:v>
      </x:c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</x:row>
    <x:row r="193" ht="20" customHeight="1">
      <x:c r="A193" s="8" t="n">
        <x:v>181</x:v>
      </x:c>
      <x:c r="B193" s="8" t="str">
        <x:f>INDEX('Inputs and calculations'!$O$11:$O$326,MATCH(A193,'Inputs and calculations'!$N$11:$N$326,0))</x:f>
        <x:v>3A</x:v>
      </x:c>
      <x:c r="C193" s="1" t="str">
        <x:f>INDEX('Inputs and calculations'!$A$11:$A$326,MATCH(A193,'Inputs and calculations'!$N$11:$N$326,0))</x:f>
        <x:v>Centerville</x:v>
      </x:c>
      <x:c r="D193" s="9" t="n">
        <x:f>INDEX('Inputs and calculations'!$L$11:$L$326,MATCH(A193,'Inputs and calculations'!$N$11:$N$326,0))</x:f>
        <x:v>393</x:v>
      </x:c>
      <x:c r="E193" s="10" t="n">
        <x:f>INDEX('Inputs and calculations'!$K$11:$K$326,MATCH(A193,'Inputs and calculations'!$N$11:$N$326,0))</x:f>
        <x:v>0.39800117577895355</x:v>
      </x:c>
      <x:c r="F193" s="11" t="n">
        <x:f>INDEX('Inputs and calculations'!$M$11:$M$326,MATCH(A193,'Inputs and calculations'!$N$11:$N$326,0))</x:f>
        <x:v>330.4342151675485</x:v>
      </x:c>
      <x:c r="G193" s="8" t="str">
        <x:f>INDEX('Inputs and calculations'!$F$11:$F$326,MATCH(A193,'Inputs and calculations'!$N$11:$N$326,0))</x:f>
        <x:v>3A</x:v>
      </x:c>
      <x:c r="H193" s="8" t="str">
        <x:f>INDEX('Inputs and calculations'!$G$11:$G$326,MATCH(A193,'Inputs and calculations'!$N$11:$N$326,0))</x:f>
        <x:v>No</x:v>
      </x:c>
      <x:c r="I193" s="8" t="str">
        <x:f>INDEX('Inputs and calculations'!$P$11:$P$326,MATCH(A193,'Inputs and calculations'!$N$11:$N$326,0))</x:f>
        <x:v>No</x:v>
      </x:c>
      <x:c r="J193" s="1" t="str">
        <x:f>INDEX('Inputs and calculations'!$Q$11:$Q$326,MATCH(A193,'Inputs and calculations'!$N$11:$N$326,0))</x:f>
        <x:v>Corporation FRL proxy</x:v>
      </x:c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</x:row>
    <x:row r="194" ht="20" customHeight="1">
      <x:c r="A194" s="8" t="n">
        <x:v>182</x:v>
      </x:c>
      <x:c r="B194" s="8" t="str">
        <x:f>INDEX('Inputs and calculations'!$O$11:$O$326,MATCH(A194,'Inputs and calculations'!$N$11:$N$326,0))</x:f>
        <x:v>3A</x:v>
      </x:c>
      <x:c r="C194" s="1" t="str">
        <x:f>INDEX('Inputs and calculations'!$A$11:$A$326,MATCH(A194,'Inputs and calculations'!$N$11:$N$326,0))</x:f>
        <x:v>Southmont</x:v>
      </x:c>
      <x:c r="D194" s="9" t="n">
        <x:f>INDEX('Inputs and calculations'!$L$11:$L$326,MATCH(A194,'Inputs and calculations'!$N$11:$N$326,0))</x:f>
        <x:v>390</x:v>
      </x:c>
      <x:c r="E194" s="10" t="n">
        <x:f>INDEX('Inputs and calculations'!$K$11:$K$326,MATCH(A194,'Inputs and calculations'!$N$11:$N$326,0))</x:f>
        <x:v>0.38574793875147234</x:v>
      </x:c>
      <x:c r="F194" s="11" t="n">
        <x:f>INDEX('Inputs and calculations'!$M$11:$M$326,MATCH(A194,'Inputs and calculations'!$N$11:$N$326,0))</x:f>
        <x:v>329.8233215547703</x:v>
      </x:c>
      <x:c r="G194" s="8" t="str">
        <x:f>INDEX('Inputs and calculations'!$F$11:$F$326,MATCH(A194,'Inputs and calculations'!$N$11:$N$326,0))</x:f>
        <x:v>2A</x:v>
      </x:c>
      <x:c r="H194" s="8" t="str">
        <x:f>INDEX('Inputs and calculations'!$G$11:$G$326,MATCH(A194,'Inputs and calculations'!$N$11:$N$326,0))</x:f>
        <x:v>No</x:v>
      </x:c>
      <x:c r="I194" s="8" t="str">
        <x:f>INDEX('Inputs and calculations'!$P$11:$P$326,MATCH(A194,'Inputs and calculations'!$N$11:$N$326,0))</x:f>
        <x:v>No</x:v>
      </x:c>
      <x:c r="J194" s="1" t="str">
        <x:f>INDEX('Inputs and calculations'!$Q$11:$Q$326,MATCH(A194,'Inputs and calculations'!$N$11:$N$326,0))</x:f>
        <x:v>Corporation FRL proxy</x:v>
      </x:c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</x:row>
    <x:row r="195" ht="20" customHeight="1">
      <x:c r="A195" s="8" t="n">
        <x:v>183</x:v>
      </x:c>
      <x:c r="B195" s="8" t="str">
        <x:f>INDEX('Inputs and calculations'!$O$11:$O$326,MATCH(A195,'Inputs and calculations'!$N$11:$N$326,0))</x:f>
        <x:v>3A</x:v>
      </x:c>
      <x:c r="C195" s="1" t="str">
        <x:f>INDEX('Inputs and calculations'!$A$11:$A$326,MATCH(A195,'Inputs and calculations'!$N$11:$N$326,0))</x:f>
        <x:v>Cascade</x:v>
      </x:c>
      <x:c r="D195" s="9" t="n">
        <x:f>INDEX('Inputs and calculations'!$L$11:$L$326,MATCH(A195,'Inputs and calculations'!$N$11:$N$326,0))</x:f>
        <x:v>372</x:v>
      </x:c>
      <x:c r="E195" s="10" t="n">
        <x:f>INDEX('Inputs and calculations'!$K$11:$K$326,MATCH(A195,'Inputs and calculations'!$N$11:$N$326,0))</x:f>
        <x:v>0.2846715328467153</x:v>
      </x:c>
      <x:c r="F195" s="11" t="n">
        <x:f>INDEX('Inputs and calculations'!$M$11:$M$326,MATCH(A195,'Inputs and calculations'!$N$11:$N$326,0))</x:f>
        <x:v>329.6408759124088</x:v>
      </x:c>
      <x:c r="G195" s="8" t="str">
        <x:f>INDEX('Inputs and calculations'!$F$11:$F$326,MATCH(A195,'Inputs and calculations'!$N$11:$N$326,0))</x:f>
        <x:v>2A</x:v>
      </x:c>
      <x:c r="H195" s="8" t="str">
        <x:f>INDEX('Inputs and calculations'!$G$11:$G$326,MATCH(A195,'Inputs and calculations'!$N$11:$N$326,0))</x:f>
        <x:v>No</x:v>
      </x:c>
      <x:c r="I195" s="8" t="str">
        <x:f>INDEX('Inputs and calculations'!$P$11:$P$326,MATCH(A195,'Inputs and calculations'!$N$11:$N$326,0))</x:f>
        <x:v>No</x:v>
      </x:c>
      <x:c r="J195" s="1" t="str">
        <x:f>INDEX('Inputs and calculations'!$Q$11:$Q$326,MATCH(A195,'Inputs and calculations'!$N$11:$N$326,0))</x:f>
        <x:v>Corporation FRL proxy</x:v>
      </x:c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</x:row>
    <x:row r="196" ht="20" customHeight="1">
      <x:c r="A196" s="8" t="n">
        <x:v>184</x:v>
      </x:c>
      <x:c r="B196" s="8" t="str">
        <x:f>INDEX('Inputs and calculations'!$O$11:$O$326,MATCH(A196,'Inputs and calculations'!$N$11:$N$326,0))</x:f>
        <x:v>3A</x:v>
      </x:c>
      <x:c r="C196" s="1" t="str">
        <x:f>INDEX('Inputs and calculations'!$A$11:$A$326,MATCH(A196,'Inputs and calculations'!$N$11:$N$326,0))</x:f>
        <x:v>Tippecanoe Valley</x:v>
      </x:c>
      <x:c r="D196" s="9" t="n">
        <x:f>INDEX('Inputs and calculations'!$L$11:$L$326,MATCH(A196,'Inputs and calculations'!$N$11:$N$326,0))</x:f>
        <x:v>419</x:v>
      </x:c>
      <x:c r="E196" s="10" t="n">
        <x:f>INDEX('Inputs and calculations'!$K$11:$K$326,MATCH(A196,'Inputs and calculations'!$N$11:$N$326,0))</x:f>
        <x:v>0.5350467289719626</x:v>
      </x:c>
      <x:c r="F196" s="11" t="n">
        <x:f>INDEX('Inputs and calculations'!$M$11:$M$326,MATCH(A196,'Inputs and calculations'!$N$11:$N$326,0))</x:f>
        <x:v>329.32616822429907</x:v>
      </x:c>
      <x:c r="G196" s="8" t="str">
        <x:f>INDEX('Inputs and calculations'!$F$11:$F$326,MATCH(A196,'Inputs and calculations'!$N$11:$N$326,0))</x:f>
        <x:v>3A</x:v>
      </x:c>
      <x:c r="H196" s="8" t="str">
        <x:f>INDEX('Inputs and calculations'!$G$11:$G$326,MATCH(A196,'Inputs and calculations'!$N$11:$N$326,0))</x:f>
        <x:v>No</x:v>
      </x:c>
      <x:c r="I196" s="8" t="str">
        <x:f>INDEX('Inputs and calculations'!$P$11:$P$326,MATCH(A196,'Inputs and calculations'!$N$11:$N$326,0))</x:f>
        <x:v>No</x:v>
      </x:c>
      <x:c r="J196" s="1" t="str">
        <x:f>INDEX('Inputs and calculations'!$Q$11:$Q$326,MATCH(A196,'Inputs and calculations'!$N$11:$N$326,0))</x:f>
        <x:v>Corporation FRL proxy</x:v>
      </x:c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</x:row>
    <x:row r="197" ht="20" customHeight="1">
      <x:c r="A197" s="8" t="n">
        <x:v>185</x:v>
      </x:c>
      <x:c r="B197" s="8" t="str">
        <x:f>INDEX('Inputs and calculations'!$O$11:$O$326,MATCH(A197,'Inputs and calculations'!$N$11:$N$326,0))</x:f>
        <x:v>3A</x:v>
      </x:c>
      <x:c r="C197" s="1" t="str">
        <x:f>INDEX('Inputs and calculations'!$A$11:$A$326,MATCH(A197,'Inputs and calculations'!$N$11:$N$326,0))</x:f>
        <x:v>Western Boone</x:v>
      </x:c>
      <x:c r="D197" s="9" t="n">
        <x:f>INDEX('Inputs and calculations'!$L$11:$L$326,MATCH(A197,'Inputs and calculations'!$N$11:$N$326,0))</x:f>
        <x:v>384</x:v>
      </x:c>
      <x:c r="E197" s="10" t="n">
        <x:f>INDEX('Inputs and calculations'!$K$11:$K$326,MATCH(A197,'Inputs and calculations'!$N$11:$N$326,0))</x:f>
        <x:v>0.36755386565272496</x:v>
      </x:c>
      <x:c r="F197" s="11" t="n">
        <x:f>INDEX('Inputs and calculations'!$M$11:$M$326,MATCH(A197,'Inputs and calculations'!$N$11:$N$326,0))</x:f>
        <x:v>327.5437262357415</x:v>
      </x:c>
      <x:c r="G197" s="8" t="str">
        <x:f>INDEX('Inputs and calculations'!$F$11:$F$326,MATCH(A197,'Inputs and calculations'!$N$11:$N$326,0))</x:f>
        <x:v>3A</x:v>
      </x:c>
      <x:c r="H197" s="8" t="str">
        <x:f>INDEX('Inputs and calculations'!$G$11:$G$326,MATCH(A197,'Inputs and calculations'!$N$11:$N$326,0))</x:f>
        <x:v>No</x:v>
      </x:c>
      <x:c r="I197" s="8" t="str">
        <x:f>INDEX('Inputs and calculations'!$P$11:$P$326,MATCH(A197,'Inputs and calculations'!$N$11:$N$326,0))</x:f>
        <x:v>No</x:v>
      </x:c>
      <x:c r="J197" s="1" t="str">
        <x:f>INDEX('Inputs and calculations'!$Q$11:$Q$326,MATCH(A197,'Inputs and calculations'!$N$11:$N$326,0))</x:f>
        <x:v>Corporation FRL proxy</x:v>
      </x:c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</x:row>
    <x:row r="198" ht="20" customHeight="1">
      <x:c r="A198" s="8" t="n">
        <x:v>186</x:v>
      </x:c>
      <x:c r="B198" s="8" t="str">
        <x:f>INDEX('Inputs and calculations'!$O$11:$O$326,MATCH(A198,'Inputs and calculations'!$N$11:$N$326,0))</x:f>
        <x:v>3A</x:v>
      </x:c>
      <x:c r="C198" s="1" t="str">
        <x:f>INDEX('Inputs and calculations'!$A$11:$A$326,MATCH(A198,'Inputs and calculations'!$N$11:$N$326,0))</x:f>
        <x:v>Princeton Community</x:v>
      </x:c>
      <x:c r="D198" s="9" t="n">
        <x:f>INDEX('Inputs and calculations'!$L$11:$L$326,MATCH(A198,'Inputs and calculations'!$N$11:$N$326,0))</x:f>
        <x:v>410</x:v>
      </x:c>
      <x:c r="E198" s="10" t="n">
        <x:f>INDEX('Inputs and calculations'!$K$11:$K$326,MATCH(A198,'Inputs and calculations'!$N$11:$N$326,0))</x:f>
        <x:v>0.5075041689827682</x:v>
      </x:c>
      <x:c r="F198" s="11" t="n">
        <x:f>INDEX('Inputs and calculations'!$M$11:$M$326,MATCH(A198,'Inputs and calculations'!$N$11:$N$326,0))</x:f>
        <x:v>326.76931628682604</x:v>
      </x:c>
      <x:c r="G198" s="8" t="str">
        <x:f>INDEX('Inputs and calculations'!$F$11:$F$326,MATCH(A198,'Inputs and calculations'!$N$11:$N$326,0))</x:f>
        <x:v>3A</x:v>
      </x:c>
      <x:c r="H198" s="8" t="str">
        <x:f>INDEX('Inputs and calculations'!$G$11:$G$326,MATCH(A198,'Inputs and calculations'!$N$11:$N$326,0))</x:f>
        <x:v>No</x:v>
      </x:c>
      <x:c r="I198" s="8" t="str">
        <x:f>INDEX('Inputs and calculations'!$P$11:$P$326,MATCH(A198,'Inputs and calculations'!$N$11:$N$326,0))</x:f>
        <x:v>No</x:v>
      </x:c>
      <x:c r="J198" s="1" t="str">
        <x:f>INDEX('Inputs and calculations'!$Q$11:$Q$326,MATCH(A198,'Inputs and calculations'!$N$11:$N$326,0))</x:f>
        <x:v>Corporation FRL proxy</x:v>
      </x:c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</x:row>
    <x:row r="199" ht="20" customHeight="1">
      <x:c r="A199" s="8" t="n">
        <x:v>187</x:v>
      </x:c>
      <x:c r="B199" s="8" t="str">
        <x:f>INDEX('Inputs and calculations'!$O$11:$O$326,MATCH(A199,'Inputs and calculations'!$N$11:$N$326,0))</x:f>
        <x:v>3A</x:v>
      </x:c>
      <x:c r="C199" s="1" t="str">
        <x:f>INDEX('Inputs and calculations'!$A$11:$A$326,MATCH(A199,'Inputs and calculations'!$N$11:$N$326,0))</x:f>
        <x:v>Southridge</x:v>
      </x:c>
      <x:c r="D199" s="9" t="n">
        <x:f>INDEX('Inputs and calculations'!$L$11:$L$326,MATCH(A199,'Inputs and calculations'!$N$11:$N$326,0))</x:f>
        <x:v>412</x:v>
      </x:c>
      <x:c r="E199" s="10" t="n">
        <x:f>INDEX('Inputs and calculations'!$K$11:$K$326,MATCH(A199,'Inputs and calculations'!$N$11:$N$326,0))</x:f>
        <x:v>0.5194869264923533</x:v>
      </x:c>
      <x:c r="F199" s="11" t="n">
        <x:f>INDEX('Inputs and calculations'!$M$11:$M$326,MATCH(A199,'Inputs and calculations'!$N$11:$N$326,0))</x:f>
        <x:v>326.38855451406016</x:v>
      </x:c>
      <x:c r="G199" s="8" t="str">
        <x:f>INDEX('Inputs and calculations'!$F$11:$F$326,MATCH(A199,'Inputs and calculations'!$N$11:$N$326,0))</x:f>
        <x:v>3A</x:v>
      </x:c>
      <x:c r="H199" s="8" t="str">
        <x:f>INDEX('Inputs and calculations'!$G$11:$G$326,MATCH(A199,'Inputs and calculations'!$N$11:$N$326,0))</x:f>
        <x:v>No</x:v>
      </x:c>
      <x:c r="I199" s="8" t="str">
        <x:f>INDEX('Inputs and calculations'!$P$11:$P$326,MATCH(A199,'Inputs and calculations'!$N$11:$N$326,0))</x:f>
        <x:v>No</x:v>
      </x:c>
      <x:c r="J199" s="1" t="str">
        <x:f>INDEX('Inputs and calculations'!$Q$11:$Q$326,MATCH(A199,'Inputs and calculations'!$N$11:$N$326,0))</x:f>
        <x:v>Corporation FRL proxy</x:v>
      </x:c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</x:row>
    <x:row r="200" ht="20" customHeight="1">
      <x:c r="A200" s="8" t="n">
        <x:v>188</x:v>
      </x:c>
      <x:c r="B200" s="8" t="str">
        <x:f>INDEX('Inputs and calculations'!$O$11:$O$326,MATCH(A200,'Inputs and calculations'!$N$11:$N$326,0))</x:f>
        <x:v>3A</x:v>
      </x:c>
      <x:c r="C200" s="1" t="str">
        <x:f>INDEX('Inputs and calculations'!$A$11:$A$326,MATCH(A200,'Inputs and calculations'!$N$11:$N$326,0))</x:f>
        <x:v>Eastbrook</x:v>
      </x:c>
      <x:c r="D200" s="9" t="n">
        <x:f>INDEX('Inputs and calculations'!$L$11:$L$326,MATCH(A200,'Inputs and calculations'!$N$11:$N$326,0))</x:f>
        <x:v>393</x:v>
      </x:c>
      <x:c r="E200" s="10" t="n">
        <x:f>INDEX('Inputs and calculations'!$K$11:$K$326,MATCH(A200,'Inputs and calculations'!$N$11:$N$326,0))</x:f>
        <x:v>0.4526453298497714</x:v>
      </x:c>
      <x:c r="F200" s="11" t="n">
        <x:f>INDEX('Inputs and calculations'!$M$11:$M$326,MATCH(A200,'Inputs and calculations'!$N$11:$N$326,0))</x:f>
        <x:v>321.84415414761594</x:v>
      </x:c>
      <x:c r="G200" s="8" t="str">
        <x:f>INDEX('Inputs and calculations'!$F$11:$F$326,MATCH(A200,'Inputs and calculations'!$N$11:$N$326,0))</x:f>
        <x:v>3A</x:v>
      </x:c>
      <x:c r="H200" s="8" t="str">
        <x:f>INDEX('Inputs and calculations'!$G$11:$G$326,MATCH(A200,'Inputs and calculations'!$N$11:$N$326,0))</x:f>
        <x:v>No</x:v>
      </x:c>
      <x:c r="I200" s="8" t="str">
        <x:f>INDEX('Inputs and calculations'!$P$11:$P$326,MATCH(A200,'Inputs and calculations'!$N$11:$N$326,0))</x:f>
        <x:v>No</x:v>
      </x:c>
      <x:c r="J200" s="1" t="str">
        <x:f>INDEX('Inputs and calculations'!$Q$11:$Q$326,MATCH(A200,'Inputs and calculations'!$N$11:$N$326,0))</x:f>
        <x:v>Corporation FRL proxy</x:v>
      </x:c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</x:row>
    <x:row r="201" ht="20" customHeight="1">
      <x:c r="A201" s="8" t="n">
        <x:v>189</x:v>
      </x:c>
      <x:c r="B201" s="8" t="str">
        <x:f>INDEX('Inputs and calculations'!$O$11:$O$326,MATCH(A201,'Inputs and calculations'!$N$11:$N$326,0))</x:f>
        <x:v>3A</x:v>
      </x:c>
      <x:c r="C201" s="1" t="str">
        <x:f>INDEX('Inputs and calculations'!$A$11:$A$326,MATCH(A201,'Inputs and calculations'!$N$11:$N$326,0))</x:f>
        <x:v>Providence</x:v>
      </x:c>
      <x:c r="D201" s="9" t="n">
        <x:f>INDEX('Inputs and calculations'!$L$11:$L$326,MATCH(A201,'Inputs and calculations'!$N$11:$N$326,0))</x:f>
        <x:v>343</x:v>
      </x:c>
      <x:c r="E201" s="10" t="n">
        <x:f>INDEX('Inputs and calculations'!$K$11:$K$326,MATCH(A201,'Inputs and calculations'!$N$11:$N$326,0))</x:f>
        <x:v>0.1583710407239819</x:v>
      </x:c>
      <x:c r="F201" s="11" t="n">
        <x:f>INDEX('Inputs and calculations'!$M$11:$M$326,MATCH(A201,'Inputs and calculations'!$N$11:$N$326,0))</x:f>
        <x:v>321.27149321266967</x:v>
      </x:c>
      <x:c r="G201" s="8" t="str">
        <x:f>INDEX('Inputs and calculations'!$F$11:$F$326,MATCH(A201,'Inputs and calculations'!$N$11:$N$326,0))</x:f>
        <x:v>2A</x:v>
      </x:c>
      <x:c r="H201" s="8" t="str">
        <x:f>INDEX('Inputs and calculations'!$G$11:$G$326,MATCH(A201,'Inputs and calculations'!$N$11:$N$326,0))</x:f>
        <x:v>No</x:v>
      </x:c>
      <x:c r="I201" s="8" t="str">
        <x:f>INDEX('Inputs and calculations'!$P$11:$P$326,MATCH(A201,'Inputs and calculations'!$N$11:$N$326,0))</x:f>
        <x:v>No</x:v>
      </x:c>
      <x:c r="J201" s="1" t="str">
        <x:f>INDEX('Inputs and calculations'!$Q$11:$Q$326,MATCH(A201,'Inputs and calculations'!$N$11:$N$326,0))</x:f>
        <x:v>School NSLP proxy</x:v>
      </x:c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</x:row>
    <x:row r="202" ht="20" customHeight="1">
      <x:c r="A202" s="8" t="n">
        <x:v>190</x:v>
      </x:c>
      <x:c r="B202" s="8" t="str">
        <x:f>INDEX('Inputs and calculations'!$O$11:$O$326,MATCH(A202,'Inputs and calculations'!$N$11:$N$326,0))</x:f>
        <x:v>3A</x:v>
      </x:c>
      <x:c r="C202" s="1" t="str">
        <x:f>INDEX('Inputs and calculations'!$A$11:$A$326,MATCH(A202,'Inputs and calculations'!$N$11:$N$326,0))</x:f>
        <x:v>Andrean</x:v>
      </x:c>
      <x:c r="D202" s="9" t="n">
        <x:f>INDEX('Inputs and calculations'!$L$11:$L$326,MATCH(A202,'Inputs and calculations'!$N$11:$N$326,0))</x:f>
        <x:v>363</x:v>
      </x:c>
      <x:c r="E202" s="10" t="n">
        <x:f>INDEX('Inputs and calculations'!$K$11:$K$326,MATCH(A202,'Inputs and calculations'!$N$11:$N$326,0))</x:f>
        <x:v>0.2938689217758985</x:v>
      </x:c>
      <x:c r="F202" s="11" t="n">
        <x:f>INDEX('Inputs and calculations'!$M$11:$M$326,MATCH(A202,'Inputs and calculations'!$N$11:$N$326,0))</x:f>
        <x:v>320.3302325581395</x:v>
      </x:c>
      <x:c r="G202" s="8" t="str">
        <x:f>INDEX('Inputs and calculations'!$F$11:$F$326,MATCH(A202,'Inputs and calculations'!$N$11:$N$326,0))</x:f>
        <x:v>3A</x:v>
      </x:c>
      <x:c r="H202" s="8" t="str">
        <x:f>INDEX('Inputs and calculations'!$G$11:$G$326,MATCH(A202,'Inputs and calculations'!$N$11:$N$326,0))</x:f>
        <x:v>Yes</x:v>
      </x:c>
      <x:c r="I202" s="8" t="str">
        <x:f>INDEX('Inputs and calculations'!$P$11:$P$326,MATCH(A202,'Inputs and calculations'!$N$11:$N$326,0))</x:f>
        <x:v>No</x:v>
      </x:c>
      <x:c r="J202" s="1" t="str">
        <x:f>INDEX('Inputs and calculations'!$Q$11:$Q$326,MATCH(A202,'Inputs and calculations'!$N$11:$N$326,0))</x:f>
        <x:v>School NSLP proxy</x:v>
      </x:c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</x:row>
    <x:row r="203" ht="20" customHeight="1">
      <x:c r="A203" s="8" t="n">
        <x:v>191</x:v>
      </x:c>
      <x:c r="B203" s="8" t="str">
        <x:f>INDEX('Inputs and calculations'!$O$11:$O$326,MATCH(A203,'Inputs and calculations'!$N$11:$N$326,0))</x:f>
        <x:v>3A</x:v>
      </x:c>
      <x:c r="C203" s="1" t="str">
        <x:f>INDEX('Inputs and calculations'!$A$11:$A$326,MATCH(A203,'Inputs and calculations'!$N$11:$N$326,0))</x:f>
        <x:v>Benton Central</x:v>
      </x:c>
      <x:c r="D203" s="9" t="n">
        <x:f>INDEX('Inputs and calculations'!$L$11:$L$326,MATCH(A203,'Inputs and calculations'!$N$11:$N$326,0))</x:f>
        <x:v>400</x:v>
      </x:c>
      <x:c r="E203" s="10" t="n">
        <x:f>INDEX('Inputs and calculations'!$K$11:$K$326,MATCH(A203,'Inputs and calculations'!$N$11:$N$326,0))</x:f>
        <x:v>0.5054174633524537</x:v>
      </x:c>
      <x:c r="F203" s="11" t="n">
        <x:f>INDEX('Inputs and calculations'!$M$11:$M$326,MATCH(A203,'Inputs and calculations'!$N$11:$N$326,0))</x:f>
        <x:v>319.1332058636074</x:v>
      </x:c>
      <x:c r="G203" s="8" t="str">
        <x:f>INDEX('Inputs and calculations'!$F$11:$F$326,MATCH(A203,'Inputs and calculations'!$N$11:$N$326,0))</x:f>
        <x:v>3A</x:v>
      </x:c>
      <x:c r="H203" s="8" t="str">
        <x:f>INDEX('Inputs and calculations'!$G$11:$G$326,MATCH(A203,'Inputs and calculations'!$N$11:$N$326,0))</x:f>
        <x:v>No</x:v>
      </x:c>
      <x:c r="I203" s="8" t="str">
        <x:f>INDEX('Inputs and calculations'!$P$11:$P$326,MATCH(A203,'Inputs and calculations'!$N$11:$N$326,0))</x:f>
        <x:v>No</x:v>
      </x:c>
      <x:c r="J203" s="1" t="str">
        <x:f>INDEX('Inputs and calculations'!$Q$11:$Q$326,MATCH(A203,'Inputs and calculations'!$N$11:$N$326,0))</x:f>
        <x:v>Corporation FRL proxy</x:v>
      </x:c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</x:row>
    <x:row r="204" ht="20" customHeight="1">
      <x:c r="A204" s="8" t="n">
        <x:v>192</x:v>
      </x:c>
      <x:c r="B204" s="8" t="str">
        <x:f>INDEX('Inputs and calculations'!$O$11:$O$326,MATCH(A204,'Inputs and calculations'!$N$11:$N$326,0))</x:f>
        <x:v>3A</x:v>
      </x:c>
      <x:c r="C204" s="1" t="str">
        <x:f>INDEX('Inputs and calculations'!$A$11:$A$326,MATCH(A204,'Inputs and calculations'!$N$11:$N$326,0))</x:f>
        <x:v>Park Tudor</x:v>
      </x:c>
      <x:c r="D204" s="9" t="n">
        <x:f>INDEX('Inputs and calculations'!$L$11:$L$326,MATCH(A204,'Inputs and calculations'!$N$11:$N$326,0))</x:f>
        <x:v>317</x:v>
      </x:c>
      <x:c r="E204" s="10" t="n">
        <x:f>INDEX('Inputs and calculations'!$K$11:$K$326,MATCH(A204,'Inputs and calculations'!$N$11:$N$326,0))</x:f>
        <x:v>0</x:v>
      </x:c>
      <x:c r="F204" s="11" t="n">
        <x:f>INDEX('Inputs and calculations'!$M$11:$M$326,MATCH(A204,'Inputs and calculations'!$N$11:$N$326,0))</x:f>
        <x:v>317</x:v>
      </x:c>
      <x:c r="G204" s="8" t="str">
        <x:f>INDEX('Inputs and calculations'!$F$11:$F$326,MATCH(A204,'Inputs and calculations'!$N$11:$N$326,0))</x:f>
        <x:v>2A</x:v>
      </x:c>
      <x:c r="H204" s="8" t="str">
        <x:f>INDEX('Inputs and calculations'!$G$11:$G$326,MATCH(A204,'Inputs and calculations'!$N$11:$N$326,0))</x:f>
        <x:v>No</x:v>
      </x:c>
      <x:c r="I204" s="8" t="str">
        <x:f>INDEX('Inputs and calculations'!$P$11:$P$326,MATCH(A204,'Inputs and calculations'!$N$11:$N$326,0))</x:f>
        <x:v>No</x:v>
      </x:c>
      <x:c r="J204" s="1" t="str">
        <x:f>INDEX('Inputs and calculations'!$Q$11:$Q$326,MATCH(A204,'Inputs and calculations'!$N$11:$N$326,0))</x:f>
        <x:v>Missing: unadjusted</x:v>
      </x:c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</x:row>
    <x:row r="205" ht="20" customHeight="1">
      <x:c r="A205" s="8" t="n">
        <x:v>193</x:v>
      </x:c>
      <x:c r="B205" s="8" t="str">
        <x:f>INDEX('Inputs and calculations'!$O$11:$O$326,MATCH(A205,'Inputs and calculations'!$N$11:$N$326,0))</x:f>
        <x:v>3A</x:v>
      </x:c>
      <x:c r="C205" s="1" t="str">
        <x:f>INDEX('Inputs and calculations'!$A$11:$A$326,MATCH(A205,'Inputs and calculations'!$N$11:$N$326,0))</x:f>
        <x:v>Lapel</x:v>
      </x:c>
      <x:c r="D205" s="9" t="n">
        <x:f>INDEX('Inputs and calculations'!$L$11:$L$326,MATCH(A205,'Inputs and calculations'!$N$11:$N$326,0))</x:f>
        <x:v>370</x:v>
      </x:c>
      <x:c r="E205" s="10" t="n">
        <x:f>INDEX('Inputs and calculations'!$K$11:$K$326,MATCH(A205,'Inputs and calculations'!$N$11:$N$326,0))</x:f>
        <x:v>0.3831592689295039</x:v>
      </x:c>
      <x:c r="F205" s="11" t="n">
        <x:f>INDEX('Inputs and calculations'!$M$11:$M$326,MATCH(A205,'Inputs and calculations'!$N$11:$N$326,0))</x:f>
        <x:v>313.2924281984334</x:v>
      </x:c>
      <x:c r="G205" s="8" t="str">
        <x:f>INDEX('Inputs and calculations'!$F$11:$F$326,MATCH(A205,'Inputs and calculations'!$N$11:$N$326,0))</x:f>
        <x:v>2A</x:v>
      </x:c>
      <x:c r="H205" s="8" t="str">
        <x:f>INDEX('Inputs and calculations'!$G$11:$G$326,MATCH(A205,'Inputs and calculations'!$N$11:$N$326,0))</x:f>
        <x:v>No</x:v>
      </x:c>
      <x:c r="I205" s="8" t="str">
        <x:f>INDEX('Inputs and calculations'!$P$11:$P$326,MATCH(A205,'Inputs and calculations'!$N$11:$N$326,0))</x:f>
        <x:v>No</x:v>
      </x:c>
      <x:c r="J205" s="1" t="str">
        <x:f>INDEX('Inputs and calculations'!$Q$11:$Q$326,MATCH(A205,'Inputs and calculations'!$N$11:$N$326,0))</x:f>
        <x:v>Corporation FRL proxy</x:v>
      </x:c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</x:row>
    <x:row r="206" ht="20" customHeight="1">
      <x:c r="A206" s="8" t="n">
        <x:v>194</x:v>
      </x:c>
      <x:c r="B206" s="8" t="str">
        <x:f>INDEX('Inputs and calculations'!$O$11:$O$326,MATCH(A206,'Inputs and calculations'!$N$11:$N$326,0))</x:f>
        <x:v>3A</x:v>
      </x:c>
      <x:c r="C206" s="1" t="str">
        <x:f>INDEX('Inputs and calculations'!$A$11:$A$326,MATCH(A206,'Inputs and calculations'!$N$11:$N$326,0))</x:f>
        <x:v>Frankton</x:v>
      </x:c>
      <x:c r="D206" s="9" t="n">
        <x:f>INDEX('Inputs and calculations'!$L$11:$L$326,MATCH(A206,'Inputs and calculations'!$N$11:$N$326,0))</x:f>
        <x:v>368</x:v>
      </x:c>
      <x:c r="E206" s="10" t="n">
        <x:f>INDEX('Inputs and calculations'!$K$11:$K$326,MATCH(A206,'Inputs and calculations'!$N$11:$N$326,0))</x:f>
        <x:v>0.3831592689295039</x:v>
      </x:c>
      <x:c r="F206" s="11" t="n">
        <x:f>INDEX('Inputs and calculations'!$M$11:$M$326,MATCH(A206,'Inputs and calculations'!$N$11:$N$326,0))</x:f>
        <x:v>311.59895561357706</x:v>
      </x:c>
      <x:c r="G206" s="8" t="str">
        <x:f>INDEX('Inputs and calculations'!$F$11:$F$326,MATCH(A206,'Inputs and calculations'!$N$11:$N$326,0))</x:f>
        <x:v>2A</x:v>
      </x:c>
      <x:c r="H206" s="8" t="str">
        <x:f>INDEX('Inputs and calculations'!$G$11:$G$326,MATCH(A206,'Inputs and calculations'!$N$11:$N$326,0))</x:f>
        <x:v>No</x:v>
      </x:c>
      <x:c r="I206" s="8" t="str">
        <x:f>INDEX('Inputs and calculations'!$P$11:$P$326,MATCH(A206,'Inputs and calculations'!$N$11:$N$326,0))</x:f>
        <x:v>No</x:v>
      </x:c>
      <x:c r="J206" s="1" t="str">
        <x:f>INDEX('Inputs and calculations'!$Q$11:$Q$326,MATCH(A206,'Inputs and calculations'!$N$11:$N$326,0))</x:f>
        <x:v>Corporation FRL proxy</x:v>
      </x:c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</x:row>
    <x:row r="207" ht="20" customHeight="1">
      <x:c r="A207" s="8" t="n">
        <x:v>195</x:v>
      </x:c>
      <x:c r="B207" s="8" t="str">
        <x:f>INDEX('Inputs and calculations'!$O$11:$O$326,MATCH(A207,'Inputs and calculations'!$N$11:$N$326,0))</x:f>
        <x:v>3A</x:v>
      </x:c>
      <x:c r="C207" s="1" t="str">
        <x:f>INDEX('Inputs and calculations'!$A$11:$A$326,MATCH(A207,'Inputs and calculations'!$N$11:$N$326,0))</x:f>
        <x:v>Eastern (Greentown)</x:v>
      </x:c>
      <x:c r="D207" s="9" t="n">
        <x:f>INDEX('Inputs and calculations'!$L$11:$L$326,MATCH(A207,'Inputs and calculations'!$N$11:$N$326,0))</x:f>
        <x:v>369</x:v>
      </x:c>
      <x:c r="E207" s="10" t="n">
        <x:f>INDEX('Inputs and calculations'!$K$11:$K$326,MATCH(A207,'Inputs and calculations'!$N$11:$N$326,0))</x:f>
        <x:v>0.39902379499694934</x:v>
      </x:c>
      <x:c r="F207" s="11" t="n">
        <x:f>INDEX('Inputs and calculations'!$M$11:$M$326,MATCH(A207,'Inputs and calculations'!$N$11:$N$326,0))</x:f>
        <x:v>310.10408785845027</x:v>
      </x:c>
      <x:c r="G207" s="8" t="str">
        <x:f>INDEX('Inputs and calculations'!$F$11:$F$326,MATCH(A207,'Inputs and calculations'!$N$11:$N$326,0))</x:f>
        <x:v>2A</x:v>
      </x:c>
      <x:c r="H207" s="8" t="str">
        <x:f>INDEX('Inputs and calculations'!$G$11:$G$326,MATCH(A207,'Inputs and calculations'!$N$11:$N$326,0))</x:f>
        <x:v>No</x:v>
      </x:c>
      <x:c r="I207" s="8" t="str">
        <x:f>INDEX('Inputs and calculations'!$P$11:$P$326,MATCH(A207,'Inputs and calculations'!$N$11:$N$326,0))</x:f>
        <x:v>No</x:v>
      </x:c>
      <x:c r="J207" s="1" t="str">
        <x:f>INDEX('Inputs and calculations'!$Q$11:$Q$326,MATCH(A207,'Inputs and calculations'!$N$11:$N$326,0))</x:f>
        <x:v>Corporation FRL proxy</x:v>
      </x:c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</x:row>
    <x:row r="208" ht="20" customHeight="1">
      <x:c r="A208" s="8" t="n">
        <x:v>196</x:v>
      </x:c>
      <x:c r="B208" s="8" t="str">
        <x:f>INDEX('Inputs and calculations'!$O$11:$O$326,MATCH(A208,'Inputs and calculations'!$N$11:$N$326,0))</x:f>
        <x:v>3A</x:v>
      </x:c>
      <x:c r="C208" s="1" t="str">
        <x:f>INDEX('Inputs and calculations'!$A$11:$A$326,MATCH(A208,'Inputs and calculations'!$N$11:$N$326,0))</x:f>
        <x:v>Oak Hill</x:v>
      </x:c>
      <x:c r="D208" s="9" t="n">
        <x:f>INDEX('Inputs and calculations'!$L$11:$L$326,MATCH(A208,'Inputs and calculations'!$N$11:$N$326,0))</x:f>
        <x:v>366</x:v>
      </x:c>
      <x:c r="E208" s="10" t="n">
        <x:f>INDEX('Inputs and calculations'!$K$11:$K$326,MATCH(A208,'Inputs and calculations'!$N$11:$N$326,0))</x:f>
        <x:v>0.39095744680851063</x:v>
      </x:c>
      <x:c r="F208" s="11" t="n">
        <x:f>INDEX('Inputs and calculations'!$M$11:$M$326,MATCH(A208,'Inputs and calculations'!$N$11:$N$326,0))</x:f>
        <x:v>308.76382978723404</x:v>
      </x:c>
      <x:c r="G208" s="8" t="str">
        <x:f>INDEX('Inputs and calculations'!$F$11:$F$326,MATCH(A208,'Inputs and calculations'!$N$11:$N$326,0))</x:f>
        <x:v>2A</x:v>
      </x:c>
      <x:c r="H208" s="8" t="str">
        <x:f>INDEX('Inputs and calculations'!$G$11:$G$326,MATCH(A208,'Inputs and calculations'!$N$11:$N$326,0))</x:f>
        <x:v>No</x:v>
      </x:c>
      <x:c r="I208" s="8" t="str">
        <x:f>INDEX('Inputs and calculations'!$P$11:$P$326,MATCH(A208,'Inputs and calculations'!$N$11:$N$326,0))</x:f>
        <x:v>No</x:v>
      </x:c>
      <x:c r="J208" s="1" t="str">
        <x:f>INDEX('Inputs and calculations'!$Q$11:$Q$326,MATCH(A208,'Inputs and calculations'!$N$11:$N$326,0))</x:f>
        <x:v>Corporation FRL proxy</x:v>
      </x:c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</x:row>
    <x:row r="209" ht="20" customHeight="1">
      <x:c r="A209" s="8" t="n">
        <x:v>197</x:v>
      </x:c>
      <x:c r="B209" s="8" t="str">
        <x:f>INDEX('Inputs and calculations'!$O$11:$O$326,MATCH(A209,'Inputs and calculations'!$N$11:$N$326,0))</x:f>
        <x:v>3A</x:v>
      </x:c>
      <x:c r="C209" s="1" t="str">
        <x:f>INDEX('Inputs and calculations'!$A$11:$A$326,MATCH(A209,'Inputs and calculations'!$N$11:$N$326,0))</x:f>
        <x:v>Sullivan</x:v>
      </x:c>
      <x:c r="D209" s="9" t="n">
        <x:f>INDEX('Inputs and calculations'!$L$11:$L$326,MATCH(A209,'Inputs and calculations'!$N$11:$N$326,0))</x:f>
        <x:v>383</x:v>
      </x:c>
      <x:c r="E209" s="10" t="n">
        <x:f>INDEX('Inputs and calculations'!$K$11:$K$326,MATCH(A209,'Inputs and calculations'!$N$11:$N$326,0))</x:f>
        <x:v>0.5002801120448179</x:v>
      </x:c>
      <x:c r="F209" s="11" t="n">
        <x:f>INDEX('Inputs and calculations'!$M$11:$M$326,MATCH(A209,'Inputs and calculations'!$N$11:$N$326,0))</x:f>
        <x:v>306.3570868347339</x:v>
      </x:c>
      <x:c r="G209" s="8" t="str">
        <x:f>INDEX('Inputs and calculations'!$F$11:$F$326,MATCH(A209,'Inputs and calculations'!$N$11:$N$326,0))</x:f>
        <x:v>3A</x:v>
      </x:c>
      <x:c r="H209" s="8" t="str">
        <x:f>INDEX('Inputs and calculations'!$G$11:$G$326,MATCH(A209,'Inputs and calculations'!$N$11:$N$326,0))</x:f>
        <x:v>No</x:v>
      </x:c>
      <x:c r="I209" s="8" t="str">
        <x:f>INDEX('Inputs and calculations'!$P$11:$P$326,MATCH(A209,'Inputs and calculations'!$N$11:$N$326,0))</x:f>
        <x:v>No</x:v>
      </x:c>
      <x:c r="J209" s="1" t="str">
        <x:f>INDEX('Inputs and calculations'!$Q$11:$Q$326,MATCH(A209,'Inputs and calculations'!$N$11:$N$326,0))</x:f>
        <x:v>Corporation FRL proxy</x:v>
      </x:c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</x:row>
    <x:row r="210" ht="20" customHeight="1">
      <x:c r="A210" s="8" t="n">
        <x:v>198</x:v>
      </x:c>
      <x:c r="B210" s="8" t="str">
        <x:f>INDEX('Inputs and calculations'!$O$11:$O$326,MATCH(A210,'Inputs and calculations'!$N$11:$N$326,0))</x:f>
        <x:v>3A</x:v>
      </x:c>
      <x:c r="C210" s="1" t="str">
        <x:f>INDEX('Inputs and calculations'!$A$11:$A$326,MATCH(A210,'Inputs and calculations'!$N$11:$N$326,0))</x:f>
        <x:v>Covenant Christian</x:v>
      </x:c>
      <x:c r="D210" s="9" t="n">
        <x:f>INDEX('Inputs and calculations'!$L$11:$L$326,MATCH(A210,'Inputs and calculations'!$N$11:$N$326,0))</x:f>
        <x:v>311</x:v>
      </x:c>
      <x:c r="E210" s="10" t="n">
        <x:f>INDEX('Inputs and calculations'!$K$11:$K$326,MATCH(A210,'Inputs and calculations'!$N$11:$N$326,0))</x:f>
        <x:v>0.0827250608272506</x:v>
      </x:c>
      <x:c r="F210" s="11" t="n">
        <x:f>INDEX('Inputs and calculations'!$M$11:$M$326,MATCH(A210,'Inputs and calculations'!$N$11:$N$326,0))</x:f>
        <x:v>300.70900243309</x:v>
      </x:c>
      <x:c r="G210" s="8" t="str">
        <x:f>INDEX('Inputs and calculations'!$F$11:$F$326,MATCH(A210,'Inputs and calculations'!$N$11:$N$326,0))</x:f>
        <x:v>2A</x:v>
      </x:c>
      <x:c r="H210" s="8" t="str">
        <x:f>INDEX('Inputs and calculations'!$G$11:$G$326,MATCH(A210,'Inputs and calculations'!$N$11:$N$326,0))</x:f>
        <x:v>No</x:v>
      </x:c>
      <x:c r="I210" s="8" t="str">
        <x:f>INDEX('Inputs and calculations'!$P$11:$P$326,MATCH(A210,'Inputs and calculations'!$N$11:$N$326,0))</x:f>
        <x:v>No</x:v>
      </x:c>
      <x:c r="J210" s="1" t="str">
        <x:f>INDEX('Inputs and calculations'!$Q$11:$Q$326,MATCH(A210,'Inputs and calculations'!$N$11:$N$326,0))</x:f>
        <x:v>School NSLP proxy</x:v>
      </x:c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</x:row>
    <x:row r="211" ht="20" customHeight="1">
      <x:c r="A211" s="8" t="n">
        <x:v>199</x:v>
      </x:c>
      <x:c r="B211" s="8" t="str">
        <x:f>INDEX('Inputs and calculations'!$O$11:$O$326,MATCH(A211,'Inputs and calculations'!$N$11:$N$326,0))</x:f>
        <x:v>3A</x:v>
      </x:c>
      <x:c r="C211" s="1" t="str">
        <x:f>INDEX('Inputs and calculations'!$A$11:$A$326,MATCH(A211,'Inputs and calculations'!$N$11:$N$326,0))</x:f>
        <x:v>Triton Central</x:v>
      </x:c>
      <x:c r="D211" s="9" t="n">
        <x:f>INDEX('Inputs and calculations'!$L$11:$L$326,MATCH(A211,'Inputs and calculations'!$N$11:$N$326,0))</x:f>
        <x:v>354</x:v>
      </x:c>
      <x:c r="E211" s="10" t="n">
        <x:f>INDEX('Inputs and calculations'!$K$11:$K$326,MATCH(A211,'Inputs and calculations'!$N$11:$N$326,0))</x:f>
        <x:v>0.3846704871060172</x:v>
      </x:c>
      <x:c r="F211" s="11" t="n">
        <x:f>INDEX('Inputs and calculations'!$M$11:$M$326,MATCH(A211,'Inputs and calculations'!$N$11:$N$326,0))</x:f>
        <x:v>299.53065902578794</x:v>
      </x:c>
      <x:c r="G211" s="8" t="str">
        <x:f>INDEX('Inputs and calculations'!$F$11:$F$326,MATCH(A211,'Inputs and calculations'!$N$11:$N$326,0))</x:f>
        <x:v>2A</x:v>
      </x:c>
      <x:c r="H211" s="8" t="str">
        <x:f>INDEX('Inputs and calculations'!$G$11:$G$326,MATCH(A211,'Inputs and calculations'!$N$11:$N$326,0))</x:f>
        <x:v>No</x:v>
      </x:c>
      <x:c r="I211" s="8" t="str">
        <x:f>INDEX('Inputs and calculations'!$P$11:$P$326,MATCH(A211,'Inputs and calculations'!$N$11:$N$326,0))</x:f>
        <x:v>No</x:v>
      </x:c>
      <x:c r="J211" s="1" t="str">
        <x:f>INDEX('Inputs and calculations'!$Q$11:$Q$326,MATCH(A211,'Inputs and calculations'!$N$11:$N$326,0))</x:f>
        <x:v>Corporation FRL proxy</x:v>
      </x:c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</x:row>
    <x:row r="212" ht="20" customHeight="1">
      <x:c r="A212" s="8" t="n">
        <x:v>200</x:v>
      </x:c>
      <x:c r="B212" s="8" t="str">
        <x:f>INDEX('Inputs and calculations'!$O$11:$O$326,MATCH(A212,'Inputs and calculations'!$N$11:$N$326,0))</x:f>
        <x:v>3A</x:v>
      </x:c>
      <x:c r="C212" s="1" t="str">
        <x:f>INDEX('Inputs and calculations'!$A$11:$A$326,MATCH(A212,'Inputs and calculations'!$N$11:$N$326,0))</x:f>
        <x:v>Calumet</x:v>
      </x:c>
      <x:c r="D212" s="9" t="n">
        <x:f>INDEX('Inputs and calculations'!$L$11:$L$326,MATCH(A212,'Inputs and calculations'!$N$11:$N$326,0))</x:f>
        <x:v>483</x:v>
      </x:c>
      <x:c r="E212" s="10" t="n">
        <x:f>INDEX('Inputs and calculations'!$K$11:$K$326,MATCH(A212,'Inputs and calculations'!$N$11:$N$326,0))</x:f>
        <x:v>0.9520103761348897</x:v>
      </x:c>
      <x:c r="F212" s="11" t="n">
        <x:f>INDEX('Inputs and calculations'!$M$11:$M$326,MATCH(A212,'Inputs and calculations'!$N$11:$N$326,0))</x:f>
        <x:v>299.0715953307393</x:v>
      </x:c>
      <x:c r="G212" s="8" t="str">
        <x:f>INDEX('Inputs and calculations'!$F$11:$F$326,MATCH(A212,'Inputs and calculations'!$N$11:$N$326,0))</x:f>
        <x:v>3A</x:v>
      </x:c>
      <x:c r="H212" s="8" t="str">
        <x:f>INDEX('Inputs and calculations'!$G$11:$G$326,MATCH(A212,'Inputs and calculations'!$N$11:$N$326,0))</x:f>
        <x:v>No</x:v>
      </x:c>
      <x:c r="I212" s="8" t="str">
        <x:f>INDEX('Inputs and calculations'!$P$11:$P$326,MATCH(A212,'Inputs and calculations'!$N$11:$N$326,0))</x:f>
        <x:v>No</x:v>
      </x:c>
      <x:c r="J212" s="1" t="str">
        <x:f>INDEX('Inputs and calculations'!$Q$11:$Q$326,MATCH(A212,'Inputs and calculations'!$N$11:$N$326,0))</x:f>
        <x:v>Corporation FRL proxy</x:v>
      </x:c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</x:row>
    <x:row r="213" ht="20" customHeight="1">
      <x:c r="A213" s="8" t="n">
        <x:v>201</x:v>
      </x:c>
      <x:c r="B213" s="8" t="str">
        <x:f>INDEX('Inputs and calculations'!$O$11:$O$326,MATCH(A213,'Inputs and calculations'!$N$11:$N$326,0))</x:f>
        <x:v>3A</x:v>
      </x:c>
      <x:c r="C213" s="1" t="str">
        <x:f>INDEX('Inputs and calculations'!$A$11:$A$326,MATCH(A213,'Inputs and calculations'!$N$11:$N$326,0))</x:f>
        <x:v>Maconaquah</x:v>
      </x:c>
      <x:c r="D213" s="9" t="n">
        <x:f>INDEX('Inputs and calculations'!$L$11:$L$326,MATCH(A213,'Inputs and calculations'!$N$11:$N$326,0))</x:f>
        <x:v>389</x:v>
      </x:c>
      <x:c r="E213" s="10" t="n">
        <x:f>INDEX('Inputs and calculations'!$K$11:$K$326,MATCH(A213,'Inputs and calculations'!$N$11:$N$326,0))</x:f>
        <x:v>0.5853658536585366</x:v>
      </x:c>
      <x:c r="F213" s="11" t="n">
        <x:f>INDEX('Inputs and calculations'!$M$11:$M$326,MATCH(A213,'Inputs and calculations'!$N$11:$N$326,0))</x:f>
        <x:v>297.9170731707317</x:v>
      </x:c>
      <x:c r="G213" s="8" t="str">
        <x:f>INDEX('Inputs and calculations'!$F$11:$F$326,MATCH(A213,'Inputs and calculations'!$N$11:$N$326,0))</x:f>
        <x:v>3A</x:v>
      </x:c>
      <x:c r="H213" s="8" t="str">
        <x:f>INDEX('Inputs and calculations'!$G$11:$G$326,MATCH(A213,'Inputs and calculations'!$N$11:$N$326,0))</x:f>
        <x:v>No</x:v>
      </x:c>
      <x:c r="I213" s="8" t="str">
        <x:f>INDEX('Inputs and calculations'!$P$11:$P$326,MATCH(A213,'Inputs and calculations'!$N$11:$N$326,0))</x:f>
        <x:v>No</x:v>
      </x:c>
      <x:c r="J213" s="1" t="str">
        <x:f>INDEX('Inputs and calculations'!$Q$11:$Q$326,MATCH(A213,'Inputs and calculations'!$N$11:$N$326,0))</x:f>
        <x:v>Corporation FRL proxy</x:v>
      </x:c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</x:row>
    <x:row r="214" ht="20" customHeight="1">
      <x:c r="A214" s="8" t="n">
        <x:v>202</x:v>
      </x:c>
      <x:c r="B214" s="8" t="str">
        <x:f>INDEX('Inputs and calculations'!$O$11:$O$326,MATCH(A214,'Inputs and calculations'!$N$11:$N$326,0))</x:f>
        <x:v>3A</x:v>
      </x:c>
      <x:c r="C214" s="1" t="str">
        <x:f>INDEX('Inputs and calculations'!$A$11:$A$326,MATCH(A214,'Inputs and calculations'!$N$11:$N$326,0))</x:f>
        <x:v>Boone Grove</x:v>
      </x:c>
      <x:c r="D214" s="9" t="n">
        <x:f>INDEX('Inputs and calculations'!$L$11:$L$326,MATCH(A214,'Inputs and calculations'!$N$11:$N$326,0))</x:f>
        <x:v>330</x:v>
      </x:c>
      <x:c r="E214" s="10" t="n">
        <x:f>INDEX('Inputs and calculations'!$K$11:$K$326,MATCH(A214,'Inputs and calculations'!$N$11:$N$326,0))</x:f>
        <x:v>0.24612272420768713</x:v>
      </x:c>
      <x:c r="F214" s="11" t="n">
        <x:f>INDEX('Inputs and calculations'!$M$11:$M$326,MATCH(A214,'Inputs and calculations'!$N$11:$N$326,0))</x:f>
        <x:v>297.5118004045853</x:v>
      </x:c>
      <x:c r="G214" s="8" t="str">
        <x:f>INDEX('Inputs and calculations'!$F$11:$F$326,MATCH(A214,'Inputs and calculations'!$N$11:$N$326,0))</x:f>
        <x:v>2A</x:v>
      </x:c>
      <x:c r="H214" s="8" t="str">
        <x:f>INDEX('Inputs and calculations'!$G$11:$G$326,MATCH(A214,'Inputs and calculations'!$N$11:$N$326,0))</x:f>
        <x:v>No</x:v>
      </x:c>
      <x:c r="I214" s="8" t="str">
        <x:f>INDEX('Inputs and calculations'!$P$11:$P$326,MATCH(A214,'Inputs and calculations'!$N$11:$N$326,0))</x:f>
        <x:v>No</x:v>
      </x:c>
      <x:c r="J214" s="1" t="str">
        <x:f>INDEX('Inputs and calculations'!$Q$11:$Q$326,MATCH(A214,'Inputs and calculations'!$N$11:$N$326,0))</x:f>
        <x:v>Corporation FRL proxy</x:v>
      </x:c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</x:row>
    <x:row r="215" ht="20" customHeight="1">
      <x:c r="A215" s="8" t="n">
        <x:v>203</x:v>
      </x:c>
      <x:c r="B215" s="8" t="str">
        <x:f>INDEX('Inputs and calculations'!$O$11:$O$326,MATCH(A215,'Inputs and calculations'!$N$11:$N$326,0))</x:f>
        <x:v>3A</x:v>
      </x:c>
      <x:c r="C215" s="1" t="str">
        <x:f>INDEX('Inputs and calculations'!$A$11:$A$326,MATCH(A215,'Inputs and calculations'!$N$11:$N$326,0))</x:f>
        <x:v>Brown County</x:v>
      </x:c>
      <x:c r="D215" s="9" t="n">
        <x:f>INDEX('Inputs and calculations'!$L$11:$L$326,MATCH(A215,'Inputs and calculations'!$N$11:$N$326,0))</x:f>
        <x:v>354</x:v>
      </x:c>
      <x:c r="E215" s="10" t="n">
        <x:f>INDEX('Inputs and calculations'!$K$11:$K$326,MATCH(A215,'Inputs and calculations'!$N$11:$N$326,0))</x:f>
        <x:v>0.4253028263795424</x:v>
      </x:c>
      <x:c r="F215" s="11" t="n">
        <x:f>INDEX('Inputs and calculations'!$M$11:$M$326,MATCH(A215,'Inputs and calculations'!$N$11:$N$326,0))</x:f>
        <x:v>293.7771197846568</x:v>
      </x:c>
      <x:c r="G215" s="8" t="str">
        <x:f>INDEX('Inputs and calculations'!$F$11:$F$326,MATCH(A215,'Inputs and calculations'!$N$11:$N$326,0))</x:f>
        <x:v>2A</x:v>
      </x:c>
      <x:c r="H215" s="8" t="str">
        <x:f>INDEX('Inputs and calculations'!$G$11:$G$326,MATCH(A215,'Inputs and calculations'!$N$11:$N$326,0))</x:f>
        <x:v>No</x:v>
      </x:c>
      <x:c r="I215" s="8" t="str">
        <x:f>INDEX('Inputs and calculations'!$P$11:$P$326,MATCH(A215,'Inputs and calculations'!$N$11:$N$326,0))</x:f>
        <x:v>No</x:v>
      </x:c>
      <x:c r="J215" s="1" t="str">
        <x:f>INDEX('Inputs and calculations'!$Q$11:$Q$326,MATCH(A215,'Inputs and calculations'!$N$11:$N$326,0))</x:f>
        <x:v>Corporation FRL proxy</x:v>
      </x:c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</x:row>
    <x:row r="216" ht="20" customHeight="1">
      <x:c r="A216" s="8" t="n">
        <x:v>204</x:v>
      </x:c>
      <x:c r="B216" s="8" t="str">
        <x:f>INDEX('Inputs and calculations'!$O$11:$O$326,MATCH(A216,'Inputs and calculations'!$N$11:$N$326,0))</x:f>
        <x:v>3A</x:v>
      </x:c>
      <x:c r="C216" s="1" t="str">
        <x:f>INDEX('Inputs and calculations'!$A$11:$A$326,MATCH(A216,'Inputs and calculations'!$N$11:$N$326,0))</x:f>
        <x:v>Tipton</x:v>
      </x:c>
      <x:c r="D216" s="9" t="n">
        <x:f>INDEX('Inputs and calculations'!$L$11:$L$326,MATCH(A216,'Inputs and calculations'!$N$11:$N$326,0))</x:f>
        <x:v>344</x:v>
      </x:c>
      <x:c r="E216" s="10" t="n">
        <x:f>INDEX('Inputs and calculations'!$K$11:$K$326,MATCH(A216,'Inputs and calculations'!$N$11:$N$326,0))</x:f>
        <x:v>0.39758179231863444</x:v>
      </x:c>
      <x:c r="F216" s="11" t="n">
        <x:f>INDEX('Inputs and calculations'!$M$11:$M$326,MATCH(A216,'Inputs and calculations'!$N$11:$N$326,0))</x:f>
        <x:v>289.2927453769559</x:v>
      </x:c>
      <x:c r="G216" s="8" t="str">
        <x:f>INDEX('Inputs and calculations'!$F$11:$F$326,MATCH(A216,'Inputs and calculations'!$N$11:$N$326,0))</x:f>
        <x:v>2A</x:v>
      </x:c>
      <x:c r="H216" s="8" t="str">
        <x:f>INDEX('Inputs and calculations'!$G$11:$G$326,MATCH(A216,'Inputs and calculations'!$N$11:$N$326,0))</x:f>
        <x:v>No</x:v>
      </x:c>
      <x:c r="I216" s="8" t="str">
        <x:f>INDEX('Inputs and calculations'!$P$11:$P$326,MATCH(A216,'Inputs and calculations'!$N$11:$N$326,0))</x:f>
        <x:v>No</x:v>
      </x:c>
      <x:c r="J216" s="1" t="str">
        <x:f>INDEX('Inputs and calculations'!$Q$11:$Q$326,MATCH(A216,'Inputs and calculations'!$N$11:$N$326,0))</x:f>
        <x:v>Corporation FRL proxy</x:v>
      </x:c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</x:row>
    <x:row r="217" ht="20" customHeight="1">
      <x:c r="A217" s="8" t="n">
        <x:v>205</x:v>
      </x:c>
      <x:c r="B217" s="8" t="str">
        <x:f>INDEX('Inputs and calculations'!$O$11:$O$326,MATCH(A217,'Inputs and calculations'!$N$11:$N$326,0))</x:f>
        <x:v>3A</x:v>
      </x:c>
      <x:c r="C217" s="1" t="str">
        <x:f>INDEX('Inputs and calculations'!$A$11:$A$326,MATCH(A217,'Inputs and calculations'!$N$11:$N$326,0))</x:f>
        <x:v>Alexandria Monroe</x:v>
      </x:c>
      <x:c r="D217" s="9" t="n">
        <x:f>INDEX('Inputs and calculations'!$L$11:$L$326,MATCH(A217,'Inputs and calculations'!$N$11:$N$326,0))</x:f>
        <x:v>341</x:v>
      </x:c>
      <x:c r="E217" s="10" t="n">
        <x:f>INDEX('Inputs and calculations'!$K$11:$K$326,MATCH(A217,'Inputs and calculations'!$N$11:$N$326,0))</x:f>
        <x:v>0.3929098966026588</x:v>
      </x:c>
      <x:c r="F217" s="11" t="n">
        <x:f>INDEX('Inputs and calculations'!$M$11:$M$326,MATCH(A217,'Inputs and calculations'!$N$11:$N$326,0))</x:f>
        <x:v>287.4070901033973</x:v>
      </x:c>
      <x:c r="G217" s="8" t="str">
        <x:f>INDEX('Inputs and calculations'!$F$11:$F$326,MATCH(A217,'Inputs and calculations'!$N$11:$N$326,0))</x:f>
        <x:v>2A</x:v>
      </x:c>
      <x:c r="H217" s="8" t="str">
        <x:f>INDEX('Inputs and calculations'!$G$11:$G$326,MATCH(A217,'Inputs and calculations'!$N$11:$N$326,0))</x:f>
        <x:v>No</x:v>
      </x:c>
      <x:c r="I217" s="8" t="str">
        <x:f>INDEX('Inputs and calculations'!$P$11:$P$326,MATCH(A217,'Inputs and calculations'!$N$11:$N$326,0))</x:f>
        <x:v>No</x:v>
      </x:c>
      <x:c r="J217" s="1" t="str">
        <x:f>INDEX('Inputs and calculations'!$Q$11:$Q$326,MATCH(A217,'Inputs and calculations'!$N$11:$N$326,0))</x:f>
        <x:v>Corporation FRL proxy</x:v>
      </x:c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</x:row>
    <x:row r="218" ht="20" customHeight="1">
      <x:c r="A218" s="8" t="n">
        <x:v>206</x:v>
      </x:c>
      <x:c r="B218" s="8" t="str">
        <x:f>INDEX('Inputs and calculations'!$O$11:$O$326,MATCH(A218,'Inputs and calculations'!$N$11:$N$326,0))</x:f>
        <x:v>3A</x:v>
      </x:c>
      <x:c r="C218" s="1" t="str">
        <x:f>INDEX('Inputs and calculations'!$A$11:$A$326,MATCH(A218,'Inputs and calculations'!$N$11:$N$326,0))</x:f>
        <x:v>Greencastle</x:v>
      </x:c>
      <x:c r="D218" s="9" t="n">
        <x:f>INDEX('Inputs and calculations'!$L$11:$L$326,MATCH(A218,'Inputs and calculations'!$N$11:$N$326,0))</x:f>
        <x:v>357</x:v>
      </x:c>
      <x:c r="E218" s="10" t="n">
        <x:f>INDEX('Inputs and calculations'!$K$11:$K$326,MATCH(A218,'Inputs and calculations'!$N$11:$N$326,0))</x:f>
        <x:v>0.497709049255441</x:v>
      </x:c>
      <x:c r="F218" s="11" t="n">
        <x:f>INDEX('Inputs and calculations'!$M$11:$M$326,MATCH(A218,'Inputs and calculations'!$N$11:$N$326,0))</x:f>
        <x:v>285.92714776632306</x:v>
      </x:c>
      <x:c r="G218" s="8" t="str">
        <x:f>INDEX('Inputs and calculations'!$F$11:$F$326,MATCH(A218,'Inputs and calculations'!$N$11:$N$326,0))</x:f>
        <x:v>2A</x:v>
      </x:c>
      <x:c r="H218" s="8" t="str">
        <x:f>INDEX('Inputs and calculations'!$G$11:$G$326,MATCH(A218,'Inputs and calculations'!$N$11:$N$326,0))</x:f>
        <x:v>No</x:v>
      </x:c>
      <x:c r="I218" s="8" t="str">
        <x:f>INDEX('Inputs and calculations'!$P$11:$P$326,MATCH(A218,'Inputs and calculations'!$N$11:$N$326,0))</x:f>
        <x:v>No</x:v>
      </x:c>
      <x:c r="J218" s="1" t="str">
        <x:f>INDEX('Inputs and calculations'!$Q$11:$Q$326,MATCH(A218,'Inputs and calculations'!$N$11:$N$326,0))</x:f>
        <x:v>Corporation FRL proxy</x:v>
      </x:c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</x:row>
    <x:row r="219" ht="20" customHeight="1">
      <x:c r="A219" s="8" t="n">
        <x:v>207</x:v>
      </x:c>
      <x:c r="B219" s="8" t="str">
        <x:f>INDEX('Inputs and calculations'!$O$11:$O$326,MATCH(A219,'Inputs and calculations'!$N$11:$N$326,0))</x:f>
        <x:v>3A</x:v>
      </x:c>
      <x:c r="C219" s="1" t="str">
        <x:f>INDEX('Inputs and calculations'!$A$11:$A$326,MATCH(A219,'Inputs and calculations'!$N$11:$N$326,0))</x:f>
        <x:v>North Posey</x:v>
      </x:c>
      <x:c r="D219" s="9" t="n">
        <x:f>INDEX('Inputs and calculations'!$L$11:$L$326,MATCH(A219,'Inputs and calculations'!$N$11:$N$326,0))</x:f>
        <x:v>327</x:v>
      </x:c>
      <x:c r="E219" s="10" t="n">
        <x:f>INDEX('Inputs and calculations'!$K$11:$K$326,MATCH(A219,'Inputs and calculations'!$N$11:$N$326,0))</x:f>
        <x:v>0.3168523676880223</x:v>
      </x:c>
      <x:c r="F219" s="11" t="n">
        <x:f>INDEX('Inputs and calculations'!$M$11:$M$326,MATCH(A219,'Inputs and calculations'!$N$11:$N$326,0))</x:f>
        <x:v>285.5557103064067</x:v>
      </x:c>
      <x:c r="G219" s="8" t="str">
        <x:f>INDEX('Inputs and calculations'!$F$11:$F$326,MATCH(A219,'Inputs and calculations'!$N$11:$N$326,0))</x:f>
        <x:v>2A</x:v>
      </x:c>
      <x:c r="H219" s="8" t="str">
        <x:f>INDEX('Inputs and calculations'!$G$11:$G$326,MATCH(A219,'Inputs and calculations'!$N$11:$N$326,0))</x:f>
        <x:v>No</x:v>
      </x:c>
      <x:c r="I219" s="8" t="str">
        <x:f>INDEX('Inputs and calculations'!$P$11:$P$326,MATCH(A219,'Inputs and calculations'!$N$11:$N$326,0))</x:f>
        <x:v>No</x:v>
      </x:c>
      <x:c r="J219" s="1" t="str">
        <x:f>INDEX('Inputs and calculations'!$Q$11:$Q$326,MATCH(A219,'Inputs and calculations'!$N$11:$N$326,0))</x:f>
        <x:v>Corporation FRL proxy</x:v>
      </x:c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</x:row>
    <x:row r="220" ht="20" customHeight="1">
      <x:c r="A220" s="8" t="n">
        <x:v>208</x:v>
      </x:c>
      <x:c r="B220" s="8" t="str">
        <x:f>INDEX('Inputs and calculations'!$O$11:$O$326,MATCH(A220,'Inputs and calculations'!$N$11:$N$326,0))</x:f>
        <x:v>3A</x:v>
      </x:c>
      <x:c r="C220" s="1" t="str">
        <x:f>INDEX('Inputs and calculations'!$A$11:$A$326,MATCH(A220,'Inputs and calculations'!$N$11:$N$326,0))</x:f>
        <x:v>Christel House</x:v>
      </x:c>
      <x:c r="D220" s="9" t="n">
        <x:f>INDEX('Inputs and calculations'!$L$11:$L$326,MATCH(A220,'Inputs and calculations'!$N$11:$N$326,0))</x:f>
        <x:v>410</x:v>
      </x:c>
      <x:c r="E220" s="10" t="n">
        <x:f>INDEX('Inputs and calculations'!$K$11:$K$326,MATCH(A220,'Inputs and calculations'!$N$11:$N$326,0))</x:f>
        <x:v>0.7639024390243903</x:v>
      </x:c>
      <x:c r="F220" s="11" t="n">
        <x:f>INDEX('Inputs and calculations'!$M$11:$M$326,MATCH(A220,'Inputs and calculations'!$N$11:$N$326,0))</x:f>
        <x:v>284.71999999999997</x:v>
      </x:c>
      <x:c r="G220" s="8" t="str">
        <x:f>INDEX('Inputs and calculations'!$F$11:$F$326,MATCH(A220,'Inputs and calculations'!$N$11:$N$326,0))</x:f>
        <x:v>2A</x:v>
      </x:c>
      <x:c r="H220" s="8" t="str">
        <x:f>INDEX('Inputs and calculations'!$G$11:$G$326,MATCH(A220,'Inputs and calculations'!$N$11:$N$326,0))</x:f>
        <x:v>No</x:v>
      </x:c>
      <x:c r="I220" s="8" t="str">
        <x:f>INDEX('Inputs and calculations'!$P$11:$P$326,MATCH(A220,'Inputs and calculations'!$N$11:$N$326,0))</x:f>
        <x:v>No</x:v>
      </x:c>
      <x:c r="J220" s="1" t="str">
        <x:f>INDEX('Inputs and calculations'!$Q$11:$Q$326,MATCH(A220,'Inputs and calculations'!$N$11:$N$326,0))</x:f>
        <x:v>Corporation FRL proxy</x:v>
      </x:c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</x:row>
    <x:row r="221" ht="20" customHeight="1">
      <x:c r="A221" s="8" t="n">
        <x:v>209</x:v>
      </x:c>
      <x:c r="B221" s="8" t="str">
        <x:f>INDEX('Inputs and calculations'!$O$11:$O$326,MATCH(A221,'Inputs and calculations'!$N$11:$N$326,0))</x:f>
        <x:v>3A</x:v>
      </x:c>
      <x:c r="C221" s="1" t="str">
        <x:f>INDEX('Inputs and calculations'!$A$11:$A$326,MATCH(A221,'Inputs and calculations'!$N$11:$N$326,0))</x:f>
        <x:v>Adams Central</x:v>
      </x:c>
      <x:c r="D221" s="9" t="n">
        <x:f>INDEX('Inputs and calculations'!$L$11:$L$326,MATCH(A221,'Inputs and calculations'!$N$11:$N$326,0))</x:f>
        <x:v>317</x:v>
      </x:c>
      <x:c r="E221" s="10" t="n">
        <x:f>INDEX('Inputs and calculations'!$K$11:$K$326,MATCH(A221,'Inputs and calculations'!$N$11:$N$326,0))</x:f>
        <x:v>0.25627376425855514</x:v>
      </x:c>
      <x:c r="F221" s="11" t="n">
        <x:f>INDEX('Inputs and calculations'!$M$11:$M$326,MATCH(A221,'Inputs and calculations'!$N$11:$N$326,0))</x:f>
        <x:v>284.5044866920152</x:v>
      </x:c>
      <x:c r="G221" s="8" t="str">
        <x:f>INDEX('Inputs and calculations'!$F$11:$F$326,MATCH(A221,'Inputs and calculations'!$N$11:$N$326,0))</x:f>
        <x:v>3A</x:v>
      </x:c>
      <x:c r="H221" s="8" t="str">
        <x:f>INDEX('Inputs and calculations'!$G$11:$G$326,MATCH(A221,'Inputs and calculations'!$N$11:$N$326,0))</x:f>
        <x:v>Yes</x:v>
      </x:c>
      <x:c r="I221" s="8" t="str">
        <x:f>INDEX('Inputs and calculations'!$P$11:$P$326,MATCH(A221,'Inputs and calculations'!$N$11:$N$326,0))</x:f>
        <x:v>No</x:v>
      </x:c>
      <x:c r="J221" s="1" t="str">
        <x:f>INDEX('Inputs and calculations'!$Q$11:$Q$326,MATCH(A221,'Inputs and calculations'!$N$11:$N$326,0))</x:f>
        <x:v>Corporation FRL proxy</x:v>
      </x:c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</x:row>
    <x:row r="222" ht="20" customHeight="1">
      <x:c r="A222" s="8" t="n">
        <x:v>210</x:v>
      </x:c>
      <x:c r="B222" s="8" t="str">
        <x:f>INDEX('Inputs and calculations'!$O$11:$O$326,MATCH(A222,'Inputs and calculations'!$N$11:$N$326,0))</x:f>
        <x:v>3A</x:v>
      </x:c>
      <x:c r="C222" s="1" t="str">
        <x:f>INDEX('Inputs and calculations'!$A$11:$A$326,MATCH(A222,'Inputs and calculations'!$N$11:$N$326,0))</x:f>
        <x:v>Salem</x:v>
      </x:c>
      <x:c r="D222" s="9" t="n">
        <x:f>INDEX('Inputs and calculations'!$L$11:$L$326,MATCH(A222,'Inputs and calculations'!$N$11:$N$326,0))</x:f>
        <x:v>355</x:v>
      </x:c>
      <x:c r="E222" s="10" t="n">
        <x:f>INDEX('Inputs and calculations'!$K$11:$K$326,MATCH(A222,'Inputs and calculations'!$N$11:$N$326,0))</x:f>
        <x:v>0.5164410058027079</x:v>
      </x:c>
      <x:c r="F222" s="11" t="n">
        <x:f>INDEX('Inputs and calculations'!$M$11:$M$326,MATCH(A222,'Inputs and calculations'!$N$11:$N$326,0))</x:f>
        <x:v>281.66537717601545</x:v>
      </x:c>
      <x:c r="G222" s="8" t="str">
        <x:f>INDEX('Inputs and calculations'!$F$11:$F$326,MATCH(A222,'Inputs and calculations'!$N$11:$N$326,0))</x:f>
        <x:v>2A</x:v>
      </x:c>
      <x:c r="H222" s="8" t="str">
        <x:f>INDEX('Inputs and calculations'!$G$11:$G$326,MATCH(A222,'Inputs and calculations'!$N$11:$N$326,0))</x:f>
        <x:v>No</x:v>
      </x:c>
      <x:c r="I222" s="8" t="str">
        <x:f>INDEX('Inputs and calculations'!$P$11:$P$326,MATCH(A222,'Inputs and calculations'!$N$11:$N$326,0))</x:f>
        <x:v>No</x:v>
      </x:c>
      <x:c r="J222" s="1" t="str">
        <x:f>INDEX('Inputs and calculations'!$Q$11:$Q$326,MATCH(A222,'Inputs and calculations'!$N$11:$N$326,0))</x:f>
        <x:v>Corporation FRL proxy</x:v>
      </x:c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</x:row>
    <x:row r="223" ht="20" customHeight="1">
      <x:c r="A223" s="8" t="n">
        <x:v>211</x:v>
      </x:c>
      <x:c r="B223" s="8" t="str">
        <x:f>INDEX('Inputs and calculations'!$O$11:$O$326,MATCH(A223,'Inputs and calculations'!$N$11:$N$326,0))</x:f>
        <x:v>3A</x:v>
      </x:c>
      <x:c r="C223" s="1" t="str">
        <x:f>INDEX('Inputs and calculations'!$A$11:$A$326,MATCH(A223,'Inputs and calculations'!$N$11:$N$326,0))</x:f>
        <x:v>West Vigo</x:v>
      </x:c>
      <x:c r="D223" s="9" t="n">
        <x:f>INDEX('Inputs and calculations'!$L$11:$L$326,MATCH(A223,'Inputs and calculations'!$N$11:$N$326,0))</x:f>
        <x:v>367</x:v>
      </x:c>
      <x:c r="E223" s="10" t="n">
        <x:f>INDEX('Inputs and calculations'!$K$11:$K$326,MATCH(A223,'Inputs and calculations'!$N$11:$N$326,0))</x:f>
        <x:v>0.5983366702602803</x:v>
      </x:c>
      <x:c r="F223" s="11" t="n">
        <x:f>INDEX('Inputs and calculations'!$M$11:$M$326,MATCH(A223,'Inputs and calculations'!$N$11:$N$326,0))</x:f>
        <x:v>279.1641768057909</x:v>
      </x:c>
      <x:c r="G223" s="8" t="str">
        <x:f>INDEX('Inputs and calculations'!$F$11:$F$326,MATCH(A223,'Inputs and calculations'!$N$11:$N$326,0))</x:f>
        <x:v>2A</x:v>
      </x:c>
      <x:c r="H223" s="8" t="str">
        <x:f>INDEX('Inputs and calculations'!$G$11:$G$326,MATCH(A223,'Inputs and calculations'!$N$11:$N$326,0))</x:f>
        <x:v>No</x:v>
      </x:c>
      <x:c r="I223" s="8" t="str">
        <x:f>INDEX('Inputs and calculations'!$P$11:$P$326,MATCH(A223,'Inputs and calculations'!$N$11:$N$326,0))</x:f>
        <x:v>No</x:v>
      </x:c>
      <x:c r="J223" s="1" t="str">
        <x:f>INDEX('Inputs and calculations'!$Q$11:$Q$326,MATCH(A223,'Inputs and calculations'!$N$11:$N$326,0))</x:f>
        <x:v>Corporation FRL proxy</x:v>
      </x:c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</x:row>
    <x:row r="224" ht="20" customHeight="1">
      <x:c r="A224" s="8" t="n">
        <x:v>212</x:v>
      </x:c>
      <x:c r="B224" s="8" t="str">
        <x:f>INDEX('Inputs and calculations'!$O$11:$O$326,MATCH(A224,'Inputs and calculations'!$N$11:$N$326,0))</x:f>
        <x:v>3A</x:v>
      </x:c>
      <x:c r="C224" s="1" t="str">
        <x:f>INDEX('Inputs and calculations'!$A$11:$A$326,MATCH(A224,'Inputs and calculations'!$N$11:$N$326,0))</x:f>
        <x:v>Bremen</x:v>
      </x:c>
      <x:c r="D224" s="9" t="n">
        <x:f>INDEX('Inputs and calculations'!$L$11:$L$326,MATCH(A224,'Inputs and calculations'!$N$11:$N$326,0))</x:f>
        <x:v>339</x:v>
      </x:c>
      <x:c r="E224" s="10" t="n">
        <x:f>INDEX('Inputs and calculations'!$K$11:$K$326,MATCH(A224,'Inputs and calculations'!$N$11:$N$326,0))</x:f>
        <x:v>0.45896032831737343</x:v>
      </x:c>
      <x:c r="F224" s="11" t="n">
        <x:f>INDEX('Inputs and calculations'!$M$11:$M$326,MATCH(A224,'Inputs and calculations'!$N$11:$N$326,0))</x:f>
        <x:v>276.76497948016413</x:v>
      </x:c>
      <x:c r="G224" s="8" t="str">
        <x:f>INDEX('Inputs and calculations'!$F$11:$F$326,MATCH(A224,'Inputs and calculations'!$N$11:$N$326,0))</x:f>
        <x:v>2A</x:v>
      </x:c>
      <x:c r="H224" s="8" t="str">
        <x:f>INDEX('Inputs and calculations'!$G$11:$G$326,MATCH(A224,'Inputs and calculations'!$N$11:$N$326,0))</x:f>
        <x:v>No</x:v>
      </x:c>
      <x:c r="I224" s="8" t="str">
        <x:f>INDEX('Inputs and calculations'!$P$11:$P$326,MATCH(A224,'Inputs and calculations'!$N$11:$N$326,0))</x:f>
        <x:v>No</x:v>
      </x:c>
      <x:c r="J224" s="1" t="str">
        <x:f>INDEX('Inputs and calculations'!$Q$11:$Q$326,MATCH(A224,'Inputs and calculations'!$N$11:$N$326,0))</x:f>
        <x:v>Corporation FRL proxy</x:v>
      </x:c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</x:row>
    <x:row r="225" ht="20" customHeight="1">
      <x:c r="A225" s="8" t="n">
        <x:v>213</x:v>
      </x:c>
      <x:c r="B225" s="8" t="str">
        <x:f>INDEX('Inputs and calculations'!$O$11:$O$326,MATCH(A225,'Inputs and calculations'!$N$11:$N$326,0))</x:f>
        <x:v>3A</x:v>
      </x:c>
      <x:c r="C225" s="1" t="str">
        <x:f>INDEX('Inputs and calculations'!$A$11:$A$326,MATCH(A225,'Inputs and calculations'!$N$11:$N$326,0))</x:f>
        <x:v>Pike Central</x:v>
      </x:c>
      <x:c r="D225" s="9" t="n">
        <x:f>INDEX('Inputs and calculations'!$L$11:$L$326,MATCH(A225,'Inputs and calculations'!$N$11:$N$326,0))</x:f>
        <x:v>336</x:v>
      </x:c>
      <x:c r="E225" s="10" t="n">
        <x:f>INDEX('Inputs and calculations'!$K$11:$K$326,MATCH(A225,'Inputs and calculations'!$N$11:$N$326,0))</x:f>
        <x:v>0.45223780895123583</x:v>
      </x:c>
      <x:c r="F225" s="11" t="n">
        <x:f>INDEX('Inputs and calculations'!$M$11:$M$326,MATCH(A225,'Inputs and calculations'!$N$11:$N$326,0))</x:f>
        <x:v>275.21923847695393</x:v>
      </x:c>
      <x:c r="G225" s="8" t="str">
        <x:f>INDEX('Inputs and calculations'!$F$11:$F$326,MATCH(A225,'Inputs and calculations'!$N$11:$N$326,0))</x:f>
        <x:v>2A</x:v>
      </x:c>
      <x:c r="H225" s="8" t="str">
        <x:f>INDEX('Inputs and calculations'!$G$11:$G$326,MATCH(A225,'Inputs and calculations'!$N$11:$N$326,0))</x:f>
        <x:v>No</x:v>
      </x:c>
      <x:c r="I225" s="8" t="str">
        <x:f>INDEX('Inputs and calculations'!$P$11:$P$326,MATCH(A225,'Inputs and calculations'!$N$11:$N$326,0))</x:f>
        <x:v>No</x:v>
      </x:c>
      <x:c r="J225" s="1" t="str">
        <x:f>INDEX('Inputs and calculations'!$Q$11:$Q$326,MATCH(A225,'Inputs and calculations'!$N$11:$N$326,0))</x:f>
        <x:v>Corporation FRL proxy</x:v>
      </x:c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</x:row>
    <x:row r="226" ht="20" customHeight="1">
      <x:c r="A226" s="8" t="n">
        <x:v>214</x:v>
      </x:c>
      <x:c r="B226" s="8" t="str">
        <x:f>INDEX('Inputs and calculations'!$O$11:$O$326,MATCH(A226,'Inputs and calculations'!$N$11:$N$326,0))</x:f>
        <x:v>3A</x:v>
      </x:c>
      <x:c r="C226" s="1" t="str">
        <x:f>INDEX('Inputs and calculations'!$A$11:$A$326,MATCH(A226,'Inputs and calculations'!$N$11:$N$326,0))</x:f>
        <x:v>Monrovia</x:v>
      </x:c>
      <x:c r="D226" s="9" t="n">
        <x:f>INDEX('Inputs and calculations'!$L$11:$L$326,MATCH(A226,'Inputs and calculations'!$N$11:$N$326,0))</x:f>
        <x:v>329</x:v>
      </x:c>
      <x:c r="E226" s="10" t="n">
        <x:f>INDEX('Inputs and calculations'!$K$11:$K$326,MATCH(A226,'Inputs and calculations'!$N$11:$N$326,0))</x:f>
        <x:v>0.44538361508452534</x:v>
      </x:c>
      <x:c r="F226" s="11" t="n">
        <x:f>INDEX('Inputs and calculations'!$M$11:$M$326,MATCH(A226,'Inputs and calculations'!$N$11:$N$326,0))</x:f>
        <x:v>270.38751625487646</x:v>
      </x:c>
      <x:c r="G226" s="8" t="str">
        <x:f>INDEX('Inputs and calculations'!$F$11:$F$326,MATCH(A226,'Inputs and calculations'!$N$11:$N$326,0))</x:f>
        <x:v>2A</x:v>
      </x:c>
      <x:c r="H226" s="8" t="str">
        <x:f>INDEX('Inputs and calculations'!$G$11:$G$326,MATCH(A226,'Inputs and calculations'!$N$11:$N$326,0))</x:f>
        <x:v>No</x:v>
      </x:c>
      <x:c r="I226" s="8" t="str">
        <x:f>INDEX('Inputs and calculations'!$P$11:$P$326,MATCH(A226,'Inputs and calculations'!$N$11:$N$326,0))</x:f>
        <x:v>No</x:v>
      </x:c>
      <x:c r="J226" s="1" t="str">
        <x:f>INDEX('Inputs and calculations'!$Q$11:$Q$326,MATCH(A226,'Inputs and calculations'!$N$11:$N$326,0))</x:f>
        <x:v>Corporation FRL proxy</x:v>
      </x:c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</x:row>
    <x:row r="227" ht="20" customHeight="1">
      <x:c r="A227" s="8" t="n">
        <x:v>215</x:v>
      </x:c>
      <x:c r="B227" s="8" t="str">
        <x:f>INDEX('Inputs and calculations'!$O$11:$O$326,MATCH(A227,'Inputs and calculations'!$N$11:$N$326,0))</x:f>
        <x:v>3A</x:v>
      </x:c>
      <x:c r="C227" s="1" t="str">
        <x:f>INDEX('Inputs and calculations'!$A$11:$A$326,MATCH(A227,'Inputs and calculations'!$N$11:$N$326,0))</x:f>
        <x:v>Rensselaer Central</x:v>
      </x:c>
      <x:c r="D227" s="9" t="n">
        <x:f>INDEX('Inputs and calculations'!$L$11:$L$326,MATCH(A227,'Inputs and calculations'!$N$11:$N$326,0))</x:f>
        <x:v>320</x:v>
      </x:c>
      <x:c r="E227" s="10" t="n">
        <x:f>INDEX('Inputs and calculations'!$K$11:$K$326,MATCH(A227,'Inputs and calculations'!$N$11:$N$326,0))</x:f>
        <x:v>0.40135593220338983</x:v>
      </x:c>
      <x:c r="F227" s="11" t="n">
        <x:f>INDEX('Inputs and calculations'!$M$11:$M$326,MATCH(A227,'Inputs and calculations'!$N$11:$N$326,0))</x:f>
        <x:v>268.6264406779661</x:v>
      </x:c>
      <x:c r="G227" s="8" t="str">
        <x:f>INDEX('Inputs and calculations'!$F$11:$F$326,MATCH(A227,'Inputs and calculations'!$N$11:$N$326,0))</x:f>
        <x:v>2A</x:v>
      </x:c>
      <x:c r="H227" s="8" t="str">
        <x:f>INDEX('Inputs and calculations'!$G$11:$G$326,MATCH(A227,'Inputs and calculations'!$N$11:$N$326,0))</x:f>
        <x:v>No</x:v>
      </x:c>
      <x:c r="I227" s="8" t="str">
        <x:f>INDEX('Inputs and calculations'!$P$11:$P$326,MATCH(A227,'Inputs and calculations'!$N$11:$N$326,0))</x:f>
        <x:v>No</x:v>
      </x:c>
      <x:c r="J227" s="1" t="str">
        <x:f>INDEX('Inputs and calculations'!$Q$11:$Q$326,MATCH(A227,'Inputs and calculations'!$N$11:$N$326,0))</x:f>
        <x:v>Corporation FRL proxy</x:v>
      </x:c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</x:row>
    <x:row r="228" ht="20" customHeight="1">
      <x:c r="A228" s="8" t="n">
        <x:v>216</x:v>
      </x:c>
      <x:c r="B228" s="8" t="str">
        <x:f>INDEX('Inputs and calculations'!$O$11:$O$326,MATCH(A228,'Inputs and calculations'!$N$11:$N$326,0))</x:f>
        <x:v>3A</x:v>
      </x:c>
      <x:c r="C228" s="1" t="str">
        <x:f>INDEX('Inputs and calculations'!$A$11:$A$326,MATCH(A228,'Inputs and calculations'!$N$11:$N$326,0))</x:f>
        <x:v>Knox</x:v>
      </x:c>
      <x:c r="D228" s="9" t="n">
        <x:f>INDEX('Inputs and calculations'!$L$11:$L$326,MATCH(A228,'Inputs and calculations'!$N$11:$N$326,0))</x:f>
        <x:v>336</x:v>
      </x:c>
      <x:c r="E228" s="10" t="n">
        <x:f>INDEX('Inputs and calculations'!$K$11:$K$326,MATCH(A228,'Inputs and calculations'!$N$11:$N$326,0))</x:f>
        <x:v>0.5100426049908704</x:v>
      </x:c>
      <x:c r="F228" s="11" t="n">
        <x:f>INDEX('Inputs and calculations'!$M$11:$M$326,MATCH(A228,'Inputs and calculations'!$N$11:$N$326,0))</x:f>
        <x:v>267.450273889227</x:v>
      </x:c>
      <x:c r="G228" s="8" t="str">
        <x:f>INDEX('Inputs and calculations'!$F$11:$F$326,MATCH(A228,'Inputs and calculations'!$N$11:$N$326,0))</x:f>
        <x:v>2A</x:v>
      </x:c>
      <x:c r="H228" s="8" t="str">
        <x:f>INDEX('Inputs and calculations'!$G$11:$G$326,MATCH(A228,'Inputs and calculations'!$N$11:$N$326,0))</x:f>
        <x:v>No</x:v>
      </x:c>
      <x:c r="I228" s="8" t="str">
        <x:f>INDEX('Inputs and calculations'!$P$11:$P$326,MATCH(A228,'Inputs and calculations'!$N$11:$N$326,0))</x:f>
        <x:v>No</x:v>
      </x:c>
      <x:c r="J228" s="1" t="str">
        <x:f>INDEX('Inputs and calculations'!$Q$11:$Q$326,MATCH(A228,'Inputs and calculations'!$N$11:$N$326,0))</x:f>
        <x:v>Corporation FRL proxy</x:v>
      </x:c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</x:row>
    <x:row r="229" ht="20" customHeight="1">
      <x:c r="A229" s="8" t="n">
        <x:v>217</x:v>
      </x:c>
      <x:c r="B229" s="8" t="str">
        <x:f>INDEX('Inputs and calculations'!$O$11:$O$326,MATCH(A229,'Inputs and calculations'!$N$11:$N$326,0))</x:f>
        <x:v>3A</x:v>
      </x:c>
      <x:c r="C229" s="1" t="str">
        <x:f>INDEX('Inputs and calculations'!$A$11:$A$326,MATCH(A229,'Inputs and calculations'!$N$11:$N$326,0))</x:f>
        <x:v>Indianapolis Cardinal Ritter</x:v>
      </x:c>
      <x:c r="D229" s="9" t="n">
        <x:f>INDEX('Inputs and calculations'!$L$11:$L$326,MATCH(A229,'Inputs and calculations'!$N$11:$N$326,0))</x:f>
        <x:v>369</x:v>
      </x:c>
      <x:c r="E229" s="10" t="n">
        <x:f>INDEX('Inputs and calculations'!$K$11:$K$326,MATCH(A229,'Inputs and calculations'!$N$11:$N$326,0))</x:f>
        <x:v>0.6951219512195121</x:v>
      </x:c>
      <x:c r="F229" s="11" t="n">
        <x:f>INDEX('Inputs and calculations'!$M$11:$M$326,MATCH(A229,'Inputs and calculations'!$N$11:$N$326,0))</x:f>
        <x:v>266.4</x:v>
      </x:c>
      <x:c r="G229" s="8" t="str">
        <x:f>INDEX('Inputs and calculations'!$F$11:$F$326,MATCH(A229,'Inputs and calculations'!$N$11:$N$326,0))</x:f>
        <x:v>2A</x:v>
      </x:c>
      <x:c r="H229" s="8" t="str">
        <x:f>INDEX('Inputs and calculations'!$G$11:$G$326,MATCH(A229,'Inputs and calculations'!$N$11:$N$326,0))</x:f>
        <x:v>No</x:v>
      </x:c>
      <x:c r="I229" s="8" t="str">
        <x:f>INDEX('Inputs and calculations'!$P$11:$P$326,MATCH(A229,'Inputs and calculations'!$N$11:$N$326,0))</x:f>
        <x:v>No</x:v>
      </x:c>
      <x:c r="J229" s="1" t="str">
        <x:f>INDEX('Inputs and calculations'!$Q$11:$Q$326,MATCH(A229,'Inputs and calculations'!$N$11:$N$326,0))</x:f>
        <x:v>School NSLP proxy</x:v>
      </x:c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</x:row>
    <x:row r="230" ht="20" customHeight="1">
      <x:c r="A230" s="8" t="n">
        <x:v>218</x:v>
      </x:c>
      <x:c r="B230" s="8" t="str">
        <x:f>INDEX('Inputs and calculations'!$O$11:$O$326,MATCH(A230,'Inputs and calculations'!$N$11:$N$326,0))</x:f>
        <x:v>3A</x:v>
      </x:c>
      <x:c r="C230" s="1" t="str">
        <x:f>INDEX('Inputs and calculations'!$A$11:$A$326,MATCH(A230,'Inputs and calculations'!$N$11:$N$326,0))</x:f>
        <x:v>Brownstown Central</x:v>
      </x:c>
      <x:c r="D230" s="9" t="n">
        <x:f>INDEX('Inputs and calculations'!$L$11:$L$326,MATCH(A230,'Inputs and calculations'!$N$11:$N$326,0))</x:f>
        <x:v>328</x:v>
      </x:c>
      <x:c r="E230" s="10" t="n">
        <x:f>INDEX('Inputs and calculations'!$K$11:$K$326,MATCH(A230,'Inputs and calculations'!$N$11:$N$326,0))</x:f>
        <x:v>0.4813732651570489</x:v>
      </x:c>
      <x:c r="F230" s="11" t="n">
        <x:f>INDEX('Inputs and calculations'!$M$11:$M$326,MATCH(A230,'Inputs and calculations'!$N$11:$N$326,0))</x:f>
        <x:v>264.84382761139517</x:v>
      </x:c>
      <x:c r="G230" s="8" t="str">
        <x:f>INDEX('Inputs and calculations'!$F$11:$F$326,MATCH(A230,'Inputs and calculations'!$N$11:$N$326,0))</x:f>
        <x:v>2A</x:v>
      </x:c>
      <x:c r="H230" s="8" t="str">
        <x:f>INDEX('Inputs and calculations'!$G$11:$G$326,MATCH(A230,'Inputs and calculations'!$N$11:$N$326,0))</x:f>
        <x:v>No</x:v>
      </x:c>
      <x:c r="I230" s="8" t="str">
        <x:f>INDEX('Inputs and calculations'!$P$11:$P$326,MATCH(A230,'Inputs and calculations'!$N$11:$N$326,0))</x:f>
        <x:v>No</x:v>
      </x:c>
      <x:c r="J230" s="1" t="str">
        <x:f>INDEX('Inputs and calculations'!$Q$11:$Q$326,MATCH(A230,'Inputs and calculations'!$N$11:$N$326,0))</x:f>
        <x:v>Corporation FRL proxy</x:v>
      </x:c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</x:row>
    <x:row r="231" ht="20" customHeight="1">
      <x:c r="A231" s="8" t="n">
        <x:v>219</x:v>
      </x:c>
      <x:c r="B231" s="8" t="str">
        <x:f>INDEX('Inputs and calculations'!$O$11:$O$326,MATCH(A231,'Inputs and calculations'!$N$11:$N$326,0))</x:f>
        <x:v>3A</x:v>
      </x:c>
      <x:c r="C231" s="1" t="str">
        <x:f>INDEX('Inputs and calculations'!$A$11:$A$326,MATCH(A231,'Inputs and calculations'!$N$11:$N$326,0))</x:f>
        <x:v>Seeger</x:v>
      </x:c>
      <x:c r="D231" s="9" t="n">
        <x:f>INDEX('Inputs and calculations'!$L$11:$L$326,MATCH(A231,'Inputs and calculations'!$N$11:$N$326,0))</x:f>
        <x:v>319</x:v>
      </x:c>
      <x:c r="E231" s="10" t="n">
        <x:f>INDEX('Inputs and calculations'!$K$11:$K$326,MATCH(A231,'Inputs and calculations'!$N$11:$N$326,0))</x:f>
        <x:v>0.4363905325443787</x:v>
      </x:c>
      <x:c r="F231" s="11" t="n">
        <x:f>INDEX('Inputs and calculations'!$M$11:$M$326,MATCH(A231,'Inputs and calculations'!$N$11:$N$326,0))</x:f>
        <x:v>263.3165680473373</x:v>
      </x:c>
      <x:c r="G231" s="8" t="str">
        <x:f>INDEX('Inputs and calculations'!$F$11:$F$326,MATCH(A231,'Inputs and calculations'!$N$11:$N$326,0))</x:f>
        <x:v>2A</x:v>
      </x:c>
      <x:c r="H231" s="8" t="str">
        <x:f>INDEX('Inputs and calculations'!$G$11:$G$326,MATCH(A231,'Inputs and calculations'!$N$11:$N$326,0))</x:f>
        <x:v>No</x:v>
      </x:c>
      <x:c r="I231" s="8" t="str">
        <x:f>INDEX('Inputs and calculations'!$P$11:$P$326,MATCH(A231,'Inputs and calculations'!$N$11:$N$326,0))</x:f>
        <x:v>No</x:v>
      </x:c>
      <x:c r="J231" s="1" t="str">
        <x:f>INDEX('Inputs and calculations'!$Q$11:$Q$326,MATCH(A231,'Inputs and calculations'!$N$11:$N$326,0))</x:f>
        <x:v>Corporation FRL proxy</x:v>
      </x:c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</x:row>
    <x:row r="232" ht="20" customHeight="1">
      <x:c r="A232" s="8" t="n">
        <x:v>220</x:v>
      </x:c>
      <x:c r="B232" s="8" t="str">
        <x:f>INDEX('Inputs and calculations'!$O$11:$O$326,MATCH(A232,'Inputs and calculations'!$N$11:$N$326,0))</x:f>
        <x:v>3A</x:v>
      </x:c>
      <x:c r="C232" s="1" t="str">
        <x:f>INDEX('Inputs and calculations'!$A$11:$A$326,MATCH(A232,'Inputs and calculations'!$N$11:$N$326,0))</x:f>
        <x:v>Rochester Community</x:v>
      </x:c>
      <x:c r="D232" s="9" t="n">
        <x:f>INDEX('Inputs and calculations'!$L$11:$L$326,MATCH(A232,'Inputs and calculations'!$N$11:$N$326,0))</x:f>
        <x:v>343</x:v>
      </x:c>
      <x:c r="E232" s="10" t="n">
        <x:f>INDEX('Inputs and calculations'!$K$11:$K$326,MATCH(A232,'Inputs and calculations'!$N$11:$N$326,0))</x:f>
        <x:v>0.5851132686084143</x:v>
      </x:c>
      <x:c r="F232" s="11" t="n">
        <x:f>INDEX('Inputs and calculations'!$M$11:$M$326,MATCH(A232,'Inputs and calculations'!$N$11:$N$326,0))</x:f>
        <x:v>262.72245954692556</x:v>
      </x:c>
      <x:c r="G232" s="8" t="str">
        <x:f>INDEX('Inputs and calculations'!$F$11:$F$326,MATCH(A232,'Inputs and calculations'!$N$11:$N$326,0))</x:f>
        <x:v>2A</x:v>
      </x:c>
      <x:c r="H232" s="8" t="str">
        <x:f>INDEX('Inputs and calculations'!$G$11:$G$326,MATCH(A232,'Inputs and calculations'!$N$11:$N$326,0))</x:f>
        <x:v>No</x:v>
      </x:c>
      <x:c r="I232" s="8" t="str">
        <x:f>INDEX('Inputs and calculations'!$P$11:$P$326,MATCH(A232,'Inputs and calculations'!$N$11:$N$326,0))</x:f>
        <x:v>No</x:v>
      </x:c>
      <x:c r="J232" s="1" t="str">
        <x:f>INDEX('Inputs and calculations'!$Q$11:$Q$326,MATCH(A232,'Inputs and calculations'!$N$11:$N$326,0))</x:f>
        <x:v>Corporation FRL proxy</x:v>
      </x:c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</x:row>
    <x:row r="233" ht="20" customHeight="1">
      <x:c r="A233" s="8" t="n">
        <x:v>221</x:v>
      </x:c>
      <x:c r="B233" s="8" t="str">
        <x:f>INDEX('Inputs and calculations'!$O$11:$O$326,MATCH(A233,'Inputs and calculations'!$N$11:$N$326,0))</x:f>
        <x:v>3A</x:v>
      </x:c>
      <x:c r="C233" s="1" t="str">
        <x:f>INDEX('Inputs and calculations'!$A$11:$A$326,MATCH(A233,'Inputs and calculations'!$N$11:$N$326,0))</x:f>
        <x:v>Peru</x:v>
      </x:c>
      <x:c r="D233" s="9" t="n">
        <x:f>INDEX('Inputs and calculations'!$L$11:$L$326,MATCH(A233,'Inputs and calculations'!$N$11:$N$326,0))</x:f>
        <x:v>339</x:v>
      </x:c>
      <x:c r="E233" s="10" t="n">
        <x:f>INDEX('Inputs and calculations'!$K$11:$K$326,MATCH(A233,'Inputs and calculations'!$N$11:$N$326,0))</x:f>
        <x:v>0.5770142180094787</x:v>
      </x:c>
      <x:c r="F233" s="11" t="n">
        <x:f>INDEX('Inputs and calculations'!$M$11:$M$326,MATCH(A233,'Inputs and calculations'!$N$11:$N$326,0))</x:f>
        <x:v>260.7568720379147</x:v>
      </x:c>
      <x:c r="G233" s="8" t="str">
        <x:f>INDEX('Inputs and calculations'!$F$11:$F$326,MATCH(A233,'Inputs and calculations'!$N$11:$N$326,0))</x:f>
        <x:v>2A</x:v>
      </x:c>
      <x:c r="H233" s="8" t="str">
        <x:f>INDEX('Inputs and calculations'!$G$11:$G$326,MATCH(A233,'Inputs and calculations'!$N$11:$N$326,0))</x:f>
        <x:v>No</x:v>
      </x:c>
      <x:c r="I233" s="8" t="str">
        <x:f>INDEX('Inputs and calculations'!$P$11:$P$326,MATCH(A233,'Inputs and calculations'!$N$11:$N$326,0))</x:f>
        <x:v>No</x:v>
      </x:c>
      <x:c r="J233" s="1" t="str">
        <x:f>INDEX('Inputs and calculations'!$Q$11:$Q$326,MATCH(A233,'Inputs and calculations'!$N$11:$N$326,0))</x:f>
        <x:v>Corporation FRL proxy</x:v>
      </x:c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</x:row>
    <x:row r="234" ht="20" customHeight="1">
      <x:c r="A234" s="8" t="n">
        <x:v>222</x:v>
      </x:c>
      <x:c r="B234" s="8" t="str">
        <x:f>INDEX('Inputs and calculations'!$O$11:$O$326,MATCH(A234,'Inputs and calculations'!$N$11:$N$326,0))</x:f>
        <x:v>3A</x:v>
      </x:c>
      <x:c r="C234" s="1" t="str">
        <x:f>INDEX('Inputs and calculations'!$A$11:$A$326,MATCH(A234,'Inputs and calculations'!$N$11:$N$326,0))</x:f>
        <x:v>Northeastern</x:v>
      </x:c>
      <x:c r="D234" s="9" t="n">
        <x:f>INDEX('Inputs and calculations'!$L$11:$L$326,MATCH(A234,'Inputs and calculations'!$N$11:$N$326,0))</x:f>
        <x:v>318</x:v>
      </x:c>
      <x:c r="E234" s="10" t="n">
        <x:f>INDEX('Inputs and calculations'!$K$11:$K$326,MATCH(A234,'Inputs and calculations'!$N$11:$N$326,0))</x:f>
        <x:v>0.4529721595184349</x:v>
      </x:c>
      <x:c r="F234" s="11" t="n">
        <x:f>INDEX('Inputs and calculations'!$M$11:$M$326,MATCH(A234,'Inputs and calculations'!$N$11:$N$326,0))</x:f>
        <x:v>260.38194130925507</x:v>
      </x:c>
      <x:c r="G234" s="8" t="str">
        <x:f>INDEX('Inputs and calculations'!$F$11:$F$326,MATCH(A234,'Inputs and calculations'!$N$11:$N$326,0))</x:f>
        <x:v>2A</x:v>
      </x:c>
      <x:c r="H234" s="8" t="str">
        <x:f>INDEX('Inputs and calculations'!$G$11:$G$326,MATCH(A234,'Inputs and calculations'!$N$11:$N$326,0))</x:f>
        <x:v>No</x:v>
      </x:c>
      <x:c r="I234" s="8" t="str">
        <x:f>INDEX('Inputs and calculations'!$P$11:$P$326,MATCH(A234,'Inputs and calculations'!$N$11:$N$326,0))</x:f>
        <x:v>No</x:v>
      </x:c>
      <x:c r="J234" s="1" t="str">
        <x:f>INDEX('Inputs and calculations'!$Q$11:$Q$326,MATCH(A234,'Inputs and calculations'!$N$11:$N$326,0))</x:f>
        <x:v>Corporation FRL proxy</x:v>
      </x:c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</x:row>
    <x:row r="235" ht="20" customHeight="1">
      <x:c r="A235" s="8" t="n">
        <x:v>223</x:v>
      </x:c>
      <x:c r="B235" s="8" t="str">
        <x:f>INDEX('Inputs and calculations'!$O$11:$O$326,MATCH(A235,'Inputs and calculations'!$N$11:$N$326,0))</x:f>
        <x:v>2A</x:v>
      </x:c>
      <x:c r="C235" s="1" t="str">
        <x:f>INDEX('Inputs and calculations'!$A$11:$A$326,MATCH(A235,'Inputs and calculations'!$N$11:$N$326,0))</x:f>
        <x:v>Eastern (Pekin)</x:v>
      </x:c>
      <x:c r="D235" s="9" t="n">
        <x:f>INDEX('Inputs and calculations'!$L$11:$L$326,MATCH(A235,'Inputs and calculations'!$N$11:$N$326,0))</x:f>
        <x:v>311</x:v>
      </x:c>
      <x:c r="E235" s="10" t="n">
        <x:f>INDEX('Inputs and calculations'!$K$11:$K$326,MATCH(A235,'Inputs and calculations'!$N$11:$N$326,0))</x:f>
        <x:v>0.4317111459968603</x:v>
      </x:c>
      <x:c r="F235" s="11" t="n">
        <x:f>INDEX('Inputs and calculations'!$M$11:$M$326,MATCH(A235,'Inputs and calculations'!$N$11:$N$326,0))</x:f>
        <x:v>257.29513343799056</x:v>
      </x:c>
      <x:c r="G235" s="8" t="str">
        <x:f>INDEX('Inputs and calculations'!$F$11:$F$326,MATCH(A235,'Inputs and calculations'!$N$11:$N$326,0))</x:f>
        <x:v>2A</x:v>
      </x:c>
      <x:c r="H235" s="8" t="str">
        <x:f>INDEX('Inputs and calculations'!$G$11:$G$326,MATCH(A235,'Inputs and calculations'!$N$11:$N$326,0))</x:f>
        <x:v>No</x:v>
      </x:c>
      <x:c r="I235" s="8" t="str">
        <x:f>INDEX('Inputs and calculations'!$P$11:$P$326,MATCH(A235,'Inputs and calculations'!$N$11:$N$326,0))</x:f>
        <x:v>No</x:v>
      </x:c>
      <x:c r="J235" s="1" t="str">
        <x:f>INDEX('Inputs and calculations'!$Q$11:$Q$326,MATCH(A235,'Inputs and calculations'!$N$11:$N$326,0))</x:f>
        <x:v>Corporation FRL proxy</x:v>
      </x:c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</x:row>
    <x:row r="236" ht="20" customHeight="1">
      <x:c r="A236" s="8" t="n">
        <x:v>224</x:v>
      </x:c>
      <x:c r="B236" s="8" t="str">
        <x:f>INDEX('Inputs and calculations'!$O$11:$O$326,MATCH(A236,'Inputs and calculations'!$N$11:$N$326,0))</x:f>
        <x:v>2A</x:v>
      </x:c>
      <x:c r="C236" s="1" t="str">
        <x:f>INDEX('Inputs and calculations'!$A$11:$A$326,MATCH(A236,'Inputs and calculations'!$N$11:$N$326,0))</x:f>
        <x:v>Wabash</x:v>
      </x:c>
      <x:c r="D236" s="9" t="n">
        <x:f>INDEX('Inputs and calculations'!$L$11:$L$326,MATCH(A236,'Inputs and calculations'!$N$11:$N$326,0))</x:f>
        <x:v>347</x:v>
      </x:c>
      <x:c r="E236" s="10" t="n">
        <x:f>INDEX('Inputs and calculations'!$K$11:$K$326,MATCH(A236,'Inputs and calculations'!$N$11:$N$326,0))</x:f>
        <x:v>0.6508620689655172</x:v>
      </x:c>
      <x:c r="F236" s="11" t="n">
        <x:f>INDEX('Inputs and calculations'!$M$11:$M$326,MATCH(A236,'Inputs and calculations'!$N$11:$N$326,0))</x:f>
        <x:v>256.6603448275862</x:v>
      </x:c>
      <x:c r="G236" s="8" t="str">
        <x:f>INDEX('Inputs and calculations'!$F$11:$F$326,MATCH(A236,'Inputs and calculations'!$N$11:$N$326,0))</x:f>
        <x:v>2A</x:v>
      </x:c>
      <x:c r="H236" s="8" t="str">
        <x:f>INDEX('Inputs and calculations'!$G$11:$G$326,MATCH(A236,'Inputs and calculations'!$N$11:$N$326,0))</x:f>
        <x:v>No</x:v>
      </x:c>
      <x:c r="I236" s="8" t="str">
        <x:f>INDEX('Inputs and calculations'!$P$11:$P$326,MATCH(A236,'Inputs and calculations'!$N$11:$N$326,0))</x:f>
        <x:v>No</x:v>
      </x:c>
      <x:c r="J236" s="1" t="str">
        <x:f>INDEX('Inputs and calculations'!$Q$11:$Q$326,MATCH(A236,'Inputs and calculations'!$N$11:$N$326,0))</x:f>
        <x:v>Corporation FRL proxy</x:v>
      </x:c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</x:row>
    <x:row r="237" ht="20" customHeight="1">
      <x:c r="A237" s="8" t="n">
        <x:v>225</x:v>
      </x:c>
      <x:c r="B237" s="8" t="str">
        <x:f>INDEX('Inputs and calculations'!$O$11:$O$326,MATCH(A237,'Inputs and calculations'!$N$11:$N$326,0))</x:f>
        <x:v>2A</x:v>
      </x:c>
      <x:c r="C237" s="1" t="str">
        <x:f>INDEX('Inputs and calculations'!$A$11:$A$326,MATCH(A237,'Inputs and calculations'!$N$11:$N$326,0))</x:f>
        <x:v>Switzerland County</x:v>
      </x:c>
      <x:c r="D237" s="9" t="n">
        <x:f>INDEX('Inputs and calculations'!$L$11:$L$326,MATCH(A237,'Inputs and calculations'!$N$11:$N$326,0))</x:f>
        <x:v>320</x:v>
      </x:c>
      <x:c r="E237" s="10" t="n">
        <x:f>INDEX('Inputs and calculations'!$K$11:$K$326,MATCH(A237,'Inputs and calculations'!$N$11:$N$326,0))</x:f>
        <x:v>0.496783416726233</x:v>
      </x:c>
      <x:c r="F237" s="11" t="n">
        <x:f>INDEX('Inputs and calculations'!$M$11:$M$326,MATCH(A237,'Inputs and calculations'!$N$11:$N$326,0))</x:f>
        <x:v>256.4117226590422</x:v>
      </x:c>
      <x:c r="G237" s="8" t="str">
        <x:f>INDEX('Inputs and calculations'!$F$11:$F$326,MATCH(A237,'Inputs and calculations'!$N$11:$N$326,0))</x:f>
        <x:v>2A</x:v>
      </x:c>
      <x:c r="H237" s="8" t="str">
        <x:f>INDEX('Inputs and calculations'!$G$11:$G$326,MATCH(A237,'Inputs and calculations'!$N$11:$N$326,0))</x:f>
        <x:v>No</x:v>
      </x:c>
      <x:c r="I237" s="8" t="str">
        <x:f>INDEX('Inputs and calculations'!$P$11:$P$326,MATCH(A237,'Inputs and calculations'!$N$11:$N$326,0))</x:f>
        <x:v>No</x:v>
      </x:c>
      <x:c r="J237" s="1" t="str">
        <x:f>INDEX('Inputs and calculations'!$Q$11:$Q$326,MATCH(A237,'Inputs and calculations'!$N$11:$N$326,0))</x:f>
        <x:v>Corporation FRL proxy</x:v>
      </x:c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</x:row>
    <x:row r="238" ht="20" customHeight="1">
      <x:c r="A238" s="8" t="n">
        <x:v>226</x:v>
      </x:c>
      <x:c r="B238" s="8" t="str">
        <x:f>INDEX('Inputs and calculations'!$O$11:$O$326,MATCH(A238,'Inputs and calculations'!$N$11:$N$326,0))</x:f>
        <x:v>2A</x:v>
      </x:c>
      <x:c r="C238" s="1" t="str">
        <x:f>INDEX('Inputs and calculations'!$A$11:$A$326,MATCH(A238,'Inputs and calculations'!$N$11:$N$326,0))</x:f>
        <x:v>Wheeler</x:v>
      </x:c>
      <x:c r="D238" s="9" t="n">
        <x:f>INDEX('Inputs and calculations'!$L$11:$L$326,MATCH(A238,'Inputs and calculations'!$N$11:$N$326,0))</x:f>
        <x:v>280</x:v>
      </x:c>
      <x:c r="E238" s="10" t="n">
        <x:f>INDEX('Inputs and calculations'!$K$11:$K$326,MATCH(A238,'Inputs and calculations'!$N$11:$N$326,0))</x:f>
        <x:v>0.270687237026648</x:v>
      </x:c>
      <x:c r="F238" s="11" t="n">
        <x:f>INDEX('Inputs and calculations'!$M$11:$M$326,MATCH(A238,'Inputs and calculations'!$N$11:$N$326,0))</x:f>
        <x:v>249.68302945301542</x:v>
      </x:c>
      <x:c r="G238" s="8" t="str">
        <x:f>INDEX('Inputs and calculations'!$F$11:$F$326,MATCH(A238,'Inputs and calculations'!$N$11:$N$326,0))</x:f>
        <x:v>2A</x:v>
      </x:c>
      <x:c r="H238" s="8" t="str">
        <x:f>INDEX('Inputs and calculations'!$G$11:$G$326,MATCH(A238,'Inputs and calculations'!$N$11:$N$326,0))</x:f>
        <x:v>No</x:v>
      </x:c>
      <x:c r="I238" s="8" t="str">
        <x:f>INDEX('Inputs and calculations'!$P$11:$P$326,MATCH(A238,'Inputs and calculations'!$N$11:$N$326,0))</x:f>
        <x:v>No</x:v>
      </x:c>
      <x:c r="J238" s="1" t="str">
        <x:f>INDEX('Inputs and calculations'!$Q$11:$Q$326,MATCH(A238,'Inputs and calculations'!$N$11:$N$326,0))</x:f>
        <x:v>Corporation FRL proxy</x:v>
      </x:c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</x:row>
    <x:row r="239" ht="20" customHeight="1">
      <x:c r="A239" s="8" t="n">
        <x:v>227</x:v>
      </x:c>
      <x:c r="B239" s="8" t="str">
        <x:f>INDEX('Inputs and calculations'!$O$11:$O$326,MATCH(A239,'Inputs and calculations'!$N$11:$N$326,0))</x:f>
        <x:v>2A</x:v>
      </x:c>
      <x:c r="C239" s="1" t="str">
        <x:f>INDEX('Inputs and calculations'!$A$11:$A$326,MATCH(A239,'Inputs and calculations'!$N$11:$N$326,0))</x:f>
        <x:v>Prairie Heights</x:v>
      </x:c>
      <x:c r="D239" s="9" t="n">
        <x:f>INDEX('Inputs and calculations'!$L$11:$L$326,MATCH(A239,'Inputs and calculations'!$N$11:$N$326,0))</x:f>
        <x:v>305</x:v>
      </x:c>
      <x:c r="E239" s="10" t="n">
        <x:f>INDEX('Inputs and calculations'!$K$11:$K$326,MATCH(A239,'Inputs and calculations'!$N$11:$N$326,0))</x:f>
        <x:v>0.46776611694152925</x:v>
      </x:c>
      <x:c r="F239" s="11" t="n">
        <x:f>INDEX('Inputs and calculations'!$M$11:$M$326,MATCH(A239,'Inputs and calculations'!$N$11:$N$326,0))</x:f>
        <x:v>247.93253373313343</x:v>
      </x:c>
      <x:c r="G239" s="8" t="str">
        <x:f>INDEX('Inputs and calculations'!$F$11:$F$326,MATCH(A239,'Inputs and calculations'!$N$11:$N$326,0))</x:f>
        <x:v>2A</x:v>
      </x:c>
      <x:c r="H239" s="8" t="str">
        <x:f>INDEX('Inputs and calculations'!$G$11:$G$326,MATCH(A239,'Inputs and calculations'!$N$11:$N$326,0))</x:f>
        <x:v>No</x:v>
      </x:c>
      <x:c r="I239" s="8" t="str">
        <x:f>INDEX('Inputs and calculations'!$P$11:$P$326,MATCH(A239,'Inputs and calculations'!$N$11:$N$326,0))</x:f>
        <x:v>No</x:v>
      </x:c>
      <x:c r="J239" s="1" t="str">
        <x:f>INDEX('Inputs and calculations'!$Q$11:$Q$326,MATCH(A239,'Inputs and calculations'!$N$11:$N$326,0))</x:f>
        <x:v>Corporation FRL proxy</x:v>
      </x:c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</x:row>
    <x:row r="240" ht="20" customHeight="1">
      <x:c r="A240" s="8" t="n">
        <x:v>228</x:v>
      </x:c>
      <x:c r="B240" s="8" t="str">
        <x:f>INDEX('Inputs and calculations'!$O$11:$O$326,MATCH(A240,'Inputs and calculations'!$N$11:$N$326,0))</x:f>
        <x:v>2A</x:v>
      </x:c>
      <x:c r="C240" s="1" t="str">
        <x:f>INDEX('Inputs and calculations'!$A$11:$A$326,MATCH(A240,'Inputs and calculations'!$N$11:$N$326,0))</x:f>
        <x:v>Tell City</x:v>
      </x:c>
      <x:c r="D240" s="9" t="n">
        <x:f>INDEX('Inputs and calculations'!$L$11:$L$326,MATCH(A240,'Inputs and calculations'!$N$11:$N$326,0))</x:f>
        <x:v>309</x:v>
      </x:c>
      <x:c r="E240" s="10" t="n">
        <x:f>INDEX('Inputs and calculations'!$K$11:$K$326,MATCH(A240,'Inputs and calculations'!$N$11:$N$326,0))</x:f>
        <x:v>0.4977307110438729</x:v>
      </x:c>
      <x:c r="F240" s="11" t="n">
        <x:f>INDEX('Inputs and calculations'!$M$11:$M$326,MATCH(A240,'Inputs and calculations'!$N$11:$N$326,0))</x:f>
        <x:v>247.48048411497732</x:v>
      </x:c>
      <x:c r="G240" s="8" t="str">
        <x:f>INDEX('Inputs and calculations'!$F$11:$F$326,MATCH(A240,'Inputs and calculations'!$N$11:$N$326,0))</x:f>
        <x:v>2A</x:v>
      </x:c>
      <x:c r="H240" s="8" t="str">
        <x:f>INDEX('Inputs and calculations'!$G$11:$G$326,MATCH(A240,'Inputs and calculations'!$N$11:$N$326,0))</x:f>
        <x:v>No</x:v>
      </x:c>
      <x:c r="I240" s="8" t="str">
        <x:f>INDEX('Inputs and calculations'!$P$11:$P$326,MATCH(A240,'Inputs and calculations'!$N$11:$N$326,0))</x:f>
        <x:v>No</x:v>
      </x:c>
      <x:c r="J240" s="1" t="str">
        <x:f>INDEX('Inputs and calculations'!$Q$11:$Q$326,MATCH(A240,'Inputs and calculations'!$N$11:$N$326,0))</x:f>
        <x:v>Corporation FRL proxy</x:v>
      </x:c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</x:row>
    <x:row r="241" ht="20" customHeight="1">
      <x:c r="A241" s="8" t="n">
        <x:v>229</x:v>
      </x:c>
      <x:c r="B241" s="8" t="str">
        <x:f>INDEX('Inputs and calculations'!$O$11:$O$326,MATCH(A241,'Inputs and calculations'!$N$11:$N$326,0))</x:f>
        <x:v>2A</x:v>
      </x:c>
      <x:c r="C241" s="1" t="str">
        <x:f>INDEX('Inputs and calculations'!$A$11:$A$326,MATCH(A241,'Inputs and calculations'!$N$11:$N$326,0))</x:f>
        <x:v>South Vermillion</x:v>
      </x:c>
      <x:c r="D241" s="9" t="n">
        <x:f>INDEX('Inputs and calculations'!$L$11:$L$326,MATCH(A241,'Inputs and calculations'!$N$11:$N$326,0))</x:f>
        <x:v>324</x:v>
      </x:c>
      <x:c r="E241" s="10" t="n">
        <x:f>INDEX('Inputs and calculations'!$K$11:$K$326,MATCH(A241,'Inputs and calculations'!$N$11:$N$326,0))</x:f>
        <x:v>0.5953488372093023</x:v>
      </x:c>
      <x:c r="F241" s="11" t="n">
        <x:f>INDEX('Inputs and calculations'!$M$11:$M$326,MATCH(A241,'Inputs and calculations'!$N$11:$N$326,0))</x:f>
        <x:v>246.84279069767442</x:v>
      </x:c>
      <x:c r="G241" s="8" t="str">
        <x:f>INDEX('Inputs and calculations'!$F$11:$F$326,MATCH(A241,'Inputs and calculations'!$N$11:$N$326,0))</x:f>
        <x:v>2A</x:v>
      </x:c>
      <x:c r="H241" s="8" t="str">
        <x:f>INDEX('Inputs and calculations'!$G$11:$G$326,MATCH(A241,'Inputs and calculations'!$N$11:$N$326,0))</x:f>
        <x:v>No</x:v>
      </x:c>
      <x:c r="I241" s="8" t="str">
        <x:f>INDEX('Inputs and calculations'!$P$11:$P$326,MATCH(A241,'Inputs and calculations'!$N$11:$N$326,0))</x:f>
        <x:v>No</x:v>
      </x:c>
      <x:c r="J241" s="1" t="str">
        <x:f>INDEX('Inputs and calculations'!$Q$11:$Q$326,MATCH(A241,'Inputs and calculations'!$N$11:$N$326,0))</x:f>
        <x:v>Corporation FRL proxy</x:v>
      </x:c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</x:row>
    <x:row r="242" ht="20" customHeight="1">
      <x:c r="A242" s="8" t="n">
        <x:v>230</x:v>
      </x:c>
      <x:c r="B242" s="8" t="str">
        <x:f>INDEX('Inputs and calculations'!$O$11:$O$326,MATCH(A242,'Inputs and calculations'!$N$11:$N$326,0))</x:f>
        <x:v>2A</x:v>
      </x:c>
      <x:c r="C242" s="1" t="str">
        <x:f>INDEX('Inputs and calculations'!$A$11:$A$326,MATCH(A242,'Inputs and calculations'!$N$11:$N$326,0))</x:f>
        <x:v>Eastern Hancock</x:v>
      </x:c>
      <x:c r="D242" s="9" t="n">
        <x:f>INDEX('Inputs and calculations'!$L$11:$L$326,MATCH(A242,'Inputs and calculations'!$N$11:$N$326,0))</x:f>
        <x:v>282</x:v>
      </x:c>
      <x:c r="E242" s="10" t="n">
        <x:f>INDEX('Inputs and calculations'!$K$11:$K$326,MATCH(A242,'Inputs and calculations'!$N$11:$N$326,0))</x:f>
        <x:v>0.318561872909699</x:v>
      </x:c>
      <x:c r="F242" s="11" t="n">
        <x:f>INDEX('Inputs and calculations'!$M$11:$M$326,MATCH(A242,'Inputs and calculations'!$N$11:$N$326,0))</x:f>
        <x:v>246.06622073578595</x:v>
      </x:c>
      <x:c r="G242" s="8" t="str">
        <x:f>INDEX('Inputs and calculations'!$F$11:$F$326,MATCH(A242,'Inputs and calculations'!$N$11:$N$326,0))</x:f>
        <x:v>2A</x:v>
      </x:c>
      <x:c r="H242" s="8" t="str">
        <x:f>INDEX('Inputs and calculations'!$G$11:$G$326,MATCH(A242,'Inputs and calculations'!$N$11:$N$326,0))</x:f>
        <x:v>No</x:v>
      </x:c>
      <x:c r="I242" s="8" t="str">
        <x:f>INDEX('Inputs and calculations'!$P$11:$P$326,MATCH(A242,'Inputs and calculations'!$N$11:$N$326,0))</x:f>
        <x:v>No</x:v>
      </x:c>
      <x:c r="J242" s="1" t="str">
        <x:f>INDEX('Inputs and calculations'!$Q$11:$Q$326,MATCH(A242,'Inputs and calculations'!$N$11:$N$326,0))</x:f>
        <x:v>Corporation FRL proxy</x:v>
      </x:c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</x:row>
    <x:row r="243" ht="20" customHeight="1">
      <x:c r="A243" s="8" t="n">
        <x:v>231</x:v>
      </x:c>
      <x:c r="B243" s="8" t="str">
        <x:f>INDEX('Inputs and calculations'!$O$11:$O$326,MATCH(A243,'Inputs and calculations'!$N$11:$N$326,0))</x:f>
        <x:v>2A</x:v>
      </x:c>
      <x:c r="C243" s="1" t="str">
        <x:f>INDEX('Inputs and calculations'!$A$11:$A$326,MATCH(A243,'Inputs and calculations'!$N$11:$N$326,0))</x:f>
        <x:v>Clarksville</x:v>
      </x:c>
      <x:c r="D243" s="9" t="n">
        <x:f>INDEX('Inputs and calculations'!$L$11:$L$326,MATCH(A243,'Inputs and calculations'!$N$11:$N$326,0))</x:f>
        <x:v>305</x:v>
      </x:c>
      <x:c r="E243" s="10" t="n">
        <x:f>INDEX('Inputs and calculations'!$K$11:$K$326,MATCH(A243,'Inputs and calculations'!$N$11:$N$326,0))</x:f>
        <x:v>0.4861054072553046</x:v>
      </x:c>
      <x:c r="F243" s="11" t="n">
        <x:f>INDEX('Inputs and calculations'!$M$11:$M$326,MATCH(A243,'Inputs and calculations'!$N$11:$N$326,0))</x:f>
        <x:v>245.69514031485286</x:v>
      </x:c>
      <x:c r="G243" s="8" t="str">
        <x:f>INDEX('Inputs and calculations'!$F$11:$F$326,MATCH(A243,'Inputs and calculations'!$N$11:$N$326,0))</x:f>
        <x:v>2A</x:v>
      </x:c>
      <x:c r="H243" s="8" t="str">
        <x:f>INDEX('Inputs and calculations'!$G$11:$G$326,MATCH(A243,'Inputs and calculations'!$N$11:$N$326,0))</x:f>
        <x:v>No</x:v>
      </x:c>
      <x:c r="I243" s="8" t="str">
        <x:f>INDEX('Inputs and calculations'!$P$11:$P$326,MATCH(A243,'Inputs and calculations'!$N$11:$N$326,0))</x:f>
        <x:v>No</x:v>
      </x:c>
      <x:c r="J243" s="1" t="str">
        <x:f>INDEX('Inputs and calculations'!$Q$11:$Q$326,MATCH(A243,'Inputs and calculations'!$N$11:$N$326,0))</x:f>
        <x:v>Corporation FRL proxy</x:v>
      </x:c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</x:row>
    <x:row r="244" ht="20" customHeight="1">
      <x:c r="A244" s="8" t="n">
        <x:v>232</x:v>
      </x:c>
      <x:c r="B244" s="8" t="str">
        <x:f>INDEX('Inputs and calculations'!$O$11:$O$326,MATCH(A244,'Inputs and calculations'!$N$11:$N$326,0))</x:f>
        <x:v>2A</x:v>
      </x:c>
      <x:c r="C244" s="1" t="str">
        <x:f>INDEX('Inputs and calculations'!$A$11:$A$326,MATCH(A244,'Inputs and calculations'!$N$11:$N$326,0))</x:f>
        <x:v>Shenandoah</x:v>
      </x:c>
      <x:c r="D244" s="9" t="n">
        <x:f>INDEX('Inputs and calculations'!$L$11:$L$326,MATCH(A244,'Inputs and calculations'!$N$11:$N$326,0))</x:f>
        <x:v>296</x:v>
      </x:c>
      <x:c r="E244" s="10" t="n">
        <x:f>INDEX('Inputs and calculations'!$K$11:$K$326,MATCH(A244,'Inputs and calculations'!$N$11:$N$326,0))</x:f>
        <x:v>0.43148357870894677</x:v>
      </x:c>
      <x:c r="F244" s="11" t="n">
        <x:f>INDEX('Inputs and calculations'!$M$11:$M$326,MATCH(A244,'Inputs and calculations'!$N$11:$N$326,0))</x:f>
        <x:v>244.91234428086068</x:v>
      </x:c>
      <x:c r="G244" s="8" t="str">
        <x:f>INDEX('Inputs and calculations'!$F$11:$F$326,MATCH(A244,'Inputs and calculations'!$N$11:$N$326,0))</x:f>
        <x:v>2A</x:v>
      </x:c>
      <x:c r="H244" s="8" t="str">
        <x:f>INDEX('Inputs and calculations'!$G$11:$G$326,MATCH(A244,'Inputs and calculations'!$N$11:$N$326,0))</x:f>
        <x:v>No</x:v>
      </x:c>
      <x:c r="I244" s="8" t="str">
        <x:f>INDEX('Inputs and calculations'!$P$11:$P$326,MATCH(A244,'Inputs and calculations'!$N$11:$N$326,0))</x:f>
        <x:v>No</x:v>
      </x:c>
      <x:c r="J244" s="1" t="str">
        <x:f>INDEX('Inputs and calculations'!$Q$11:$Q$326,MATCH(A244,'Inputs and calculations'!$N$11:$N$326,0))</x:f>
        <x:v>Corporation FRL proxy</x:v>
      </x:c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</x:row>
    <x:row r="245" ht="20" customHeight="1">
      <x:c r="A245" s="8" t="n">
        <x:v>233</x:v>
      </x:c>
      <x:c r="B245" s="8" t="str">
        <x:f>INDEX('Inputs and calculations'!$O$11:$O$326,MATCH(A245,'Inputs and calculations'!$N$11:$N$326,0))</x:f>
        <x:v>2A</x:v>
      </x:c>
      <x:c r="C245" s="1" t="str">
        <x:f>INDEX('Inputs and calculations'!$A$11:$A$326,MATCH(A245,'Inputs and calculations'!$N$11:$N$326,0))</x:f>
        <x:v>Lewis Cass</x:v>
      </x:c>
      <x:c r="D245" s="9" t="n">
        <x:f>INDEX('Inputs and calculations'!$L$11:$L$326,MATCH(A245,'Inputs and calculations'!$N$11:$N$326,0))</x:f>
        <x:v>305</x:v>
      </x:c>
      <x:c r="E245" s="10" t="n">
        <x:f>INDEX('Inputs and calculations'!$K$11:$K$326,MATCH(A245,'Inputs and calculations'!$N$11:$N$326,0))</x:f>
        <x:v>0.49648162627052383</x:v>
      </x:c>
      <x:c r="F245" s="11" t="n">
        <x:f>INDEX('Inputs and calculations'!$M$11:$M$326,MATCH(A245,'Inputs and calculations'!$N$11:$N$326,0))</x:f>
        <x:v>244.42924159499609</x:v>
      </x:c>
      <x:c r="G245" s="8" t="str">
        <x:f>INDEX('Inputs and calculations'!$F$11:$F$326,MATCH(A245,'Inputs and calculations'!$N$11:$N$326,0))</x:f>
        <x:v>2A</x:v>
      </x:c>
      <x:c r="H245" s="8" t="str">
        <x:f>INDEX('Inputs and calculations'!$G$11:$G$326,MATCH(A245,'Inputs and calculations'!$N$11:$N$326,0))</x:f>
        <x:v>No</x:v>
      </x:c>
      <x:c r="I245" s="8" t="str">
        <x:f>INDEX('Inputs and calculations'!$P$11:$P$326,MATCH(A245,'Inputs and calculations'!$N$11:$N$326,0))</x:f>
        <x:v>No</x:v>
      </x:c>
      <x:c r="J245" s="1" t="str">
        <x:f>INDEX('Inputs and calculations'!$Q$11:$Q$326,MATCH(A245,'Inputs and calculations'!$N$11:$N$326,0))</x:f>
        <x:v>Corporation FRL proxy</x:v>
      </x:c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</x:row>
    <x:row r="246" ht="20" customHeight="1">
      <x:c r="A246" s="8" t="n">
        <x:v>234</x:v>
      </x:c>
      <x:c r="B246" s="8" t="str">
        <x:f>INDEX('Inputs and calculations'!$O$11:$O$326,MATCH(A246,'Inputs and calculations'!$N$11:$N$326,0))</x:f>
        <x:v>2A</x:v>
      </x:c>
      <x:c r="C246" s="1" t="str">
        <x:f>INDEX('Inputs and calculations'!$A$11:$A$326,MATCH(A246,'Inputs and calculations'!$N$11:$N$326,0))</x:f>
        <x:v>Mitchell</x:v>
      </x:c>
      <x:c r="D246" s="9" t="n">
        <x:f>INDEX('Inputs and calculations'!$L$11:$L$326,MATCH(A246,'Inputs and calculations'!$N$11:$N$326,0))</x:f>
        <x:v>317</x:v>
      </x:c>
      <x:c r="E246" s="10" t="n">
        <x:f>INDEX('Inputs and calculations'!$K$11:$K$326,MATCH(A246,'Inputs and calculations'!$N$11:$N$326,0))</x:f>
        <x:v>0.5740223463687151</x:v>
      </x:c>
      <x:c r="F246" s="11" t="n">
        <x:f>INDEX('Inputs and calculations'!$M$11:$M$326,MATCH(A246,'Inputs and calculations'!$N$11:$N$326,0))</x:f>
        <x:v>244.21396648044694</x:v>
      </x:c>
      <x:c r="G246" s="8" t="str">
        <x:f>INDEX('Inputs and calculations'!$F$11:$F$326,MATCH(A246,'Inputs and calculations'!$N$11:$N$326,0))</x:f>
        <x:v>2A</x:v>
      </x:c>
      <x:c r="H246" s="8" t="str">
        <x:f>INDEX('Inputs and calculations'!$G$11:$G$326,MATCH(A246,'Inputs and calculations'!$N$11:$N$326,0))</x:f>
        <x:v>No</x:v>
      </x:c>
      <x:c r="I246" s="8" t="str">
        <x:f>INDEX('Inputs and calculations'!$P$11:$P$326,MATCH(A246,'Inputs and calculations'!$N$11:$N$326,0))</x:f>
        <x:v>No</x:v>
      </x:c>
      <x:c r="J246" s="1" t="str">
        <x:f>INDEX('Inputs and calculations'!$Q$11:$Q$326,MATCH(A246,'Inputs and calculations'!$N$11:$N$326,0))</x:f>
        <x:v>Corporation FRL proxy</x:v>
      </x:c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</x:row>
    <x:row r="247" ht="20" customHeight="1">
      <x:c r="A247" s="8" t="n">
        <x:v>235</x:v>
      </x:c>
      <x:c r="B247" s="8" t="str">
        <x:f>INDEX('Inputs and calculations'!$O$11:$O$326,MATCH(A247,'Inputs and calculations'!$N$11:$N$326,0))</x:f>
        <x:v>2A</x:v>
      </x:c>
      <x:c r="C247" s="1" t="str">
        <x:f>INDEX('Inputs and calculations'!$A$11:$A$326,MATCH(A247,'Inputs and calculations'!$N$11:$N$326,0))</x:f>
        <x:v>Delphi Community</x:v>
      </x:c>
      <x:c r="D247" s="9" t="n">
        <x:f>INDEX('Inputs and calculations'!$L$11:$L$326,MATCH(A247,'Inputs and calculations'!$N$11:$N$326,0))</x:f>
        <x:v>293</x:v>
      </x:c>
      <x:c r="E247" s="10" t="n">
        <x:f>INDEX('Inputs and calculations'!$K$11:$K$326,MATCH(A247,'Inputs and calculations'!$N$11:$N$326,0))</x:f>
        <x:v>0.4185502727981294</x:v>
      </x:c>
      <x:c r="F247" s="11" t="n">
        <x:f>INDEX('Inputs and calculations'!$M$11:$M$326,MATCH(A247,'Inputs and calculations'!$N$11:$N$326,0))</x:f>
        <x:v>243.94590802805922</x:v>
      </x:c>
      <x:c r="G247" s="8" t="str">
        <x:f>INDEX('Inputs and calculations'!$F$11:$F$326,MATCH(A247,'Inputs and calculations'!$N$11:$N$326,0))</x:f>
        <x:v>2A</x:v>
      </x:c>
      <x:c r="H247" s="8" t="str">
        <x:f>INDEX('Inputs and calculations'!$G$11:$G$326,MATCH(A247,'Inputs and calculations'!$N$11:$N$326,0))</x:f>
        <x:v>No</x:v>
      </x:c>
      <x:c r="I247" s="8" t="str">
        <x:f>INDEX('Inputs and calculations'!$P$11:$P$326,MATCH(A247,'Inputs and calculations'!$N$11:$N$326,0))</x:f>
        <x:v>No</x:v>
      </x:c>
      <x:c r="J247" s="1" t="str">
        <x:f>INDEX('Inputs and calculations'!$Q$11:$Q$326,MATCH(A247,'Inputs and calculations'!$N$11:$N$326,0))</x:f>
        <x:v>Corporation FRL proxy</x:v>
      </x:c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</x:row>
    <x:row r="248" ht="20" customHeight="1">
      <x:c r="A248" s="8" t="n">
        <x:v>236</x:v>
      </x:c>
      <x:c r="B248" s="8" t="str">
        <x:f>INDEX('Inputs and calculations'!$O$11:$O$326,MATCH(A248,'Inputs and calculations'!$N$11:$N$326,0))</x:f>
        <x:v>2A</x:v>
      </x:c>
      <x:c r="C248" s="1" t="str">
        <x:f>INDEX('Inputs and calculations'!$A$11:$A$326,MATCH(A248,'Inputs and calculations'!$N$11:$N$326,0))</x:f>
        <x:v>Manchester</x:v>
      </x:c>
      <x:c r="D248" s="9" t="n">
        <x:f>INDEX('Inputs and calculations'!$L$11:$L$326,MATCH(A248,'Inputs and calculations'!$N$11:$N$326,0))</x:f>
        <x:v>303</x:v>
      </x:c>
      <x:c r="E248" s="10" t="n">
        <x:f>INDEX('Inputs and calculations'!$K$11:$K$326,MATCH(A248,'Inputs and calculations'!$N$11:$N$326,0))</x:f>
        <x:v>0.49850523168908817</x:v>
      </x:c>
      <x:c r="F248" s="11" t="n">
        <x:f>INDEX('Inputs and calculations'!$M$11:$M$326,MATCH(A248,'Inputs and calculations'!$N$11:$N$326,0))</x:f>
        <x:v>242.5811659192825</x:v>
      </x:c>
      <x:c r="G248" s="8" t="str">
        <x:f>INDEX('Inputs and calculations'!$F$11:$F$326,MATCH(A248,'Inputs and calculations'!$N$11:$N$326,0))</x:f>
        <x:v>2A</x:v>
      </x:c>
      <x:c r="H248" s="8" t="str">
        <x:f>INDEX('Inputs and calculations'!$G$11:$G$326,MATCH(A248,'Inputs and calculations'!$N$11:$N$326,0))</x:f>
        <x:v>No</x:v>
      </x:c>
      <x:c r="I248" s="8" t="str">
        <x:f>INDEX('Inputs and calculations'!$P$11:$P$326,MATCH(A248,'Inputs and calculations'!$N$11:$N$326,0))</x:f>
        <x:v>No</x:v>
      </x:c>
      <x:c r="J248" s="1" t="str">
        <x:f>INDEX('Inputs and calculations'!$Q$11:$Q$326,MATCH(A248,'Inputs and calculations'!$N$11:$N$326,0))</x:f>
        <x:v>Corporation FRL proxy</x:v>
      </x:c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</x:row>
    <x:row r="249" ht="20" customHeight="1">
      <x:c r="A249" s="8" t="n">
        <x:v>237</x:v>
      </x:c>
      <x:c r="B249" s="8" t="str">
        <x:f>INDEX('Inputs and calculations'!$O$11:$O$326,MATCH(A249,'Inputs and calculations'!$N$11:$N$326,0))</x:f>
        <x:v>2A</x:v>
      </x:c>
      <x:c r="C249" s="1" t="str">
        <x:f>INDEX('Inputs and calculations'!$A$11:$A$326,MATCH(A249,'Inputs and calculations'!$N$11:$N$326,0))</x:f>
        <x:v>Blackford</x:v>
      </x:c>
      <x:c r="D249" s="9" t="n">
        <x:f>INDEX('Inputs and calculations'!$L$11:$L$326,MATCH(A249,'Inputs and calculations'!$N$11:$N$326,0))</x:f>
        <x:v>318</x:v>
      </x:c>
      <x:c r="E249" s="10" t="n">
        <x:f>INDEX('Inputs and calculations'!$K$11:$K$326,MATCH(A249,'Inputs and calculations'!$N$11:$N$326,0))</x:f>
        <x:v>0.619942196531792</x:v>
      </x:c>
      <x:c r="F249" s="11" t="n">
        <x:f>INDEX('Inputs and calculations'!$M$11:$M$326,MATCH(A249,'Inputs and calculations'!$N$11:$N$326,0))</x:f>
        <x:v>239.14335260115607</x:v>
      </x:c>
      <x:c r="G249" s="8" t="str">
        <x:f>INDEX('Inputs and calculations'!$F$11:$F$326,MATCH(A249,'Inputs and calculations'!$N$11:$N$326,0))</x:f>
        <x:v>2A</x:v>
      </x:c>
      <x:c r="H249" s="8" t="str">
        <x:f>INDEX('Inputs and calculations'!$G$11:$G$326,MATCH(A249,'Inputs and calculations'!$N$11:$N$326,0))</x:f>
        <x:v>No</x:v>
      </x:c>
      <x:c r="I249" s="8" t="str">
        <x:f>INDEX('Inputs and calculations'!$P$11:$P$326,MATCH(A249,'Inputs and calculations'!$N$11:$N$326,0))</x:f>
        <x:v>No</x:v>
      </x:c>
      <x:c r="J249" s="1" t="str">
        <x:f>INDEX('Inputs and calculations'!$Q$11:$Q$326,MATCH(A249,'Inputs and calculations'!$N$11:$N$326,0))</x:f>
        <x:v>Corporation FRL proxy</x:v>
      </x:c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</x:row>
    <x:row r="250" ht="20" customHeight="1">
      <x:c r="A250" s="8" t="n">
        <x:v>238</x:v>
      </x:c>
      <x:c r="B250" s="8" t="str">
        <x:f>INDEX('Inputs and calculations'!$O$11:$O$326,MATCH(A250,'Inputs and calculations'!$N$11:$N$326,0))</x:f>
        <x:v>2A</x:v>
      </x:c>
      <x:c r="C250" s="1" t="str">
        <x:f>INDEX('Inputs and calculations'!$A$11:$A$326,MATCH(A250,'Inputs and calculations'!$N$11:$N$326,0))</x:f>
        <x:v>Churubusco</x:v>
      </x:c>
      <x:c r="D250" s="9" t="n">
        <x:f>INDEX('Inputs and calculations'!$L$11:$L$326,MATCH(A250,'Inputs and calculations'!$N$11:$N$326,0))</x:f>
        <x:v>271</x:v>
      </x:c>
      <x:c r="E250" s="10" t="n">
        <x:f>INDEX('Inputs and calculations'!$K$11:$K$326,MATCH(A250,'Inputs and calculations'!$N$11:$N$326,0))</x:f>
        <x:v>0.29592760180995475</x:v>
      </x:c>
      <x:c r="F250" s="11" t="n">
        <x:f>INDEX('Inputs and calculations'!$M$11:$M$326,MATCH(A250,'Inputs and calculations'!$N$11:$N$326,0))</x:f>
        <x:v>238.9214479638009</x:v>
      </x:c>
      <x:c r="G250" s="8" t="str">
        <x:f>INDEX('Inputs and calculations'!$F$11:$F$326,MATCH(A250,'Inputs and calculations'!$N$11:$N$326,0))</x:f>
        <x:v>1A</x:v>
      </x:c>
      <x:c r="H250" s="8" t="str">
        <x:f>INDEX('Inputs and calculations'!$G$11:$G$326,MATCH(A250,'Inputs and calculations'!$N$11:$N$326,0))</x:f>
        <x:v>No</x:v>
      </x:c>
      <x:c r="I250" s="8" t="str">
        <x:f>INDEX('Inputs and calculations'!$P$11:$P$326,MATCH(A250,'Inputs and calculations'!$N$11:$N$326,0))</x:f>
        <x:v>No</x:v>
      </x:c>
      <x:c r="J250" s="1" t="str">
        <x:f>INDEX('Inputs and calculations'!$Q$11:$Q$326,MATCH(A250,'Inputs and calculations'!$N$11:$N$326,0))</x:f>
        <x:v>Corporation FRL proxy</x:v>
      </x:c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</x:row>
    <x:row r="251" ht="20" customHeight="1">
      <x:c r="A251" s="8" t="n">
        <x:v>239</x:v>
      </x:c>
      <x:c r="B251" s="8" t="str">
        <x:f>INDEX('Inputs and calculations'!$O$11:$O$326,MATCH(A251,'Inputs and calculations'!$N$11:$N$326,0))</x:f>
        <x:v>2A</x:v>
      </x:c>
      <x:c r="C251" s="1" t="str">
        <x:f>INDEX('Inputs and calculations'!$A$11:$A$326,MATCH(A251,'Inputs and calculations'!$N$11:$N$326,0))</x:f>
        <x:v>Winchester Community</x:v>
      </x:c>
      <x:c r="D251" s="9" t="n">
        <x:f>INDEX('Inputs and calculations'!$L$11:$L$326,MATCH(A251,'Inputs and calculations'!$N$11:$N$326,0))</x:f>
        <x:v>281</x:v>
      </x:c>
      <x:c r="E251" s="10" t="n">
        <x:f>INDEX('Inputs and calculations'!$K$11:$K$326,MATCH(A251,'Inputs and calculations'!$N$11:$N$326,0))</x:f>
        <x:v>0.3913978494623656</x:v>
      </x:c>
      <x:c r="F251" s="11" t="n">
        <x:f>INDEX('Inputs and calculations'!$M$11:$M$326,MATCH(A251,'Inputs and calculations'!$N$11:$N$326,0))</x:f>
        <x:v>237.0068817204301</x:v>
      </x:c>
      <x:c r="G251" s="8" t="str">
        <x:f>INDEX('Inputs and calculations'!$F$11:$F$326,MATCH(A251,'Inputs and calculations'!$N$11:$N$326,0))</x:f>
        <x:v>2A</x:v>
      </x:c>
      <x:c r="H251" s="8" t="str">
        <x:f>INDEX('Inputs and calculations'!$G$11:$G$326,MATCH(A251,'Inputs and calculations'!$N$11:$N$326,0))</x:f>
        <x:v>No</x:v>
      </x:c>
      <x:c r="I251" s="8" t="str">
        <x:f>INDEX('Inputs and calculations'!$P$11:$P$326,MATCH(A251,'Inputs and calculations'!$N$11:$N$326,0))</x:f>
        <x:v>No</x:v>
      </x:c>
      <x:c r="J251" s="1" t="str">
        <x:f>INDEX('Inputs and calculations'!$Q$11:$Q$326,MATCH(A251,'Inputs and calculations'!$N$11:$N$326,0))</x:f>
        <x:v>Corporation FRL proxy</x:v>
      </x:c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</x:row>
    <x:row r="252" ht="20" customHeight="1">
      <x:c r="A252" s="8" t="n">
        <x:v>240</x:v>
      </x:c>
      <x:c r="B252" s="8" t="str">
        <x:f>INDEX('Inputs and calculations'!$O$11:$O$326,MATCH(A252,'Inputs and calculations'!$N$11:$N$326,0))</x:f>
        <x:v>2A</x:v>
      </x:c>
      <x:c r="C252" s="1" t="str">
        <x:f>INDEX('Inputs and calculations'!$A$11:$A$326,MATCH(A252,'Inputs and calculations'!$N$11:$N$326,0))</x:f>
        <x:v>Whiting</x:v>
      </x:c>
      <x:c r="D252" s="9" t="n">
        <x:f>INDEX('Inputs and calculations'!$L$11:$L$326,MATCH(A252,'Inputs and calculations'!$N$11:$N$326,0))</x:f>
        <x:v>328</x:v>
      </x:c>
      <x:c r="E252" s="10" t="n">
        <x:f>INDEX('Inputs and calculations'!$K$11:$K$326,MATCH(A252,'Inputs and calculations'!$N$11:$N$326,0))</x:f>
        <x:v>0.7066666666666667</x:v>
      </x:c>
      <x:c r="F252" s="11" t="n">
        <x:f>INDEX('Inputs and calculations'!$M$11:$M$326,MATCH(A252,'Inputs and calculations'!$N$11:$N$326,0))</x:f>
        <x:v>235.28533333333334</x:v>
      </x:c>
      <x:c r="G252" s="8" t="str">
        <x:f>INDEX('Inputs and calculations'!$F$11:$F$326,MATCH(A252,'Inputs and calculations'!$N$11:$N$326,0))</x:f>
        <x:v>2A</x:v>
      </x:c>
      <x:c r="H252" s="8" t="str">
        <x:f>INDEX('Inputs and calculations'!$G$11:$G$326,MATCH(A252,'Inputs and calculations'!$N$11:$N$326,0))</x:f>
        <x:v>No</x:v>
      </x:c>
      <x:c r="I252" s="8" t="str">
        <x:f>INDEX('Inputs and calculations'!$P$11:$P$326,MATCH(A252,'Inputs and calculations'!$N$11:$N$326,0))</x:f>
        <x:v>No</x:v>
      </x:c>
      <x:c r="J252" s="1" t="str">
        <x:f>INDEX('Inputs and calculations'!$Q$11:$Q$326,MATCH(A252,'Inputs and calculations'!$N$11:$N$326,0))</x:f>
        <x:v>Corporation FRL proxy</x:v>
      </x:c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</x:row>
    <x:row r="253" ht="20" customHeight="1">
      <x:c r="A253" s="8" t="n">
        <x:v>241</x:v>
      </x:c>
      <x:c r="B253" s="8" t="str">
        <x:f>INDEX('Inputs and calculations'!$O$11:$O$326,MATCH(A253,'Inputs and calculations'!$N$11:$N$326,0))</x:f>
        <x:v>2A</x:v>
      </x:c>
      <x:c r="C253" s="1" t="str">
        <x:f>INDEX('Inputs and calculations'!$A$11:$A$326,MATCH(A253,'Inputs and calculations'!$N$11:$N$326,0))</x:f>
        <x:v>Indianapolis Scecina Memorial</x:v>
      </x:c>
      <x:c r="D253" s="9" t="n">
        <x:f>INDEX('Inputs and calculations'!$L$11:$L$326,MATCH(A253,'Inputs and calculations'!$N$11:$N$326,0))</x:f>
        <x:v>310</x:v>
      </x:c>
      <x:c r="E253" s="10" t="n">
        <x:f>INDEX('Inputs and calculations'!$K$11:$K$326,MATCH(A253,'Inputs and calculations'!$N$11:$N$326,0))</x:f>
        <x:v>0.6452380952380953</x:v>
      </x:c>
      <x:c r="F253" s="11" t="n">
        <x:f>INDEX('Inputs and calculations'!$M$11:$M$326,MATCH(A253,'Inputs and calculations'!$N$11:$N$326,0))</x:f>
        <x:v>229.99047619047616</x:v>
      </x:c>
      <x:c r="G253" s="8" t="str">
        <x:f>INDEX('Inputs and calculations'!$F$11:$F$326,MATCH(A253,'Inputs and calculations'!$N$11:$N$326,0))</x:f>
        <x:v>2A</x:v>
      </x:c>
      <x:c r="H253" s="8" t="str">
        <x:f>INDEX('Inputs and calculations'!$G$11:$G$326,MATCH(A253,'Inputs and calculations'!$N$11:$N$326,0))</x:f>
        <x:v>No</x:v>
      </x:c>
      <x:c r="I253" s="8" t="str">
        <x:f>INDEX('Inputs and calculations'!$P$11:$P$326,MATCH(A253,'Inputs and calculations'!$N$11:$N$326,0))</x:f>
        <x:v>No</x:v>
      </x:c>
      <x:c r="J253" s="1" t="str">
        <x:f>INDEX('Inputs and calculations'!$Q$11:$Q$326,MATCH(A253,'Inputs and calculations'!$N$11:$N$326,0))</x:f>
        <x:v>School NSLP proxy</x:v>
      </x:c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</x:row>
    <x:row r="254" ht="20" customHeight="1">
      <x:c r="A254" s="8" t="n">
        <x:v>242</x:v>
      </x:c>
      <x:c r="B254" s="8" t="str">
        <x:f>INDEX('Inputs and calculations'!$O$11:$O$326,MATCH(A254,'Inputs and calculations'!$N$11:$N$326,0))</x:f>
        <x:v>2A</x:v>
      </x:c>
      <x:c r="C254" s="1" t="str">
        <x:f>INDEX('Inputs and calculations'!$A$11:$A$326,MATCH(A254,'Inputs and calculations'!$N$11:$N$326,0))</x:f>
        <x:v>North Putnam</x:v>
      </x:c>
      <x:c r="D254" s="9" t="n">
        <x:f>INDEX('Inputs and calculations'!$L$11:$L$326,MATCH(A254,'Inputs and calculations'!$N$11:$N$326,0))</x:f>
        <x:v>283</x:v>
      </x:c>
      <x:c r="E254" s="10" t="n">
        <x:f>INDEX('Inputs and calculations'!$K$11:$K$326,MATCH(A254,'Inputs and calculations'!$N$11:$N$326,0))</x:f>
        <x:v>0.4741248097412481</x:v>
      </x:c>
      <x:c r="F254" s="11" t="n">
        <x:f>INDEX('Inputs and calculations'!$M$11:$M$326,MATCH(A254,'Inputs and calculations'!$N$11:$N$326,0))</x:f>
        <x:v>229.3290715372907</x:v>
      </x:c>
      <x:c r="G254" s="8" t="str">
        <x:f>INDEX('Inputs and calculations'!$F$11:$F$326,MATCH(A254,'Inputs and calculations'!$N$11:$N$326,0))</x:f>
        <x:v>2A</x:v>
      </x:c>
      <x:c r="H254" s="8" t="str">
        <x:f>INDEX('Inputs and calculations'!$G$11:$G$326,MATCH(A254,'Inputs and calculations'!$N$11:$N$326,0))</x:f>
        <x:v>No</x:v>
      </x:c>
      <x:c r="I254" s="8" t="str">
        <x:f>INDEX('Inputs and calculations'!$P$11:$P$326,MATCH(A254,'Inputs and calculations'!$N$11:$N$326,0))</x:f>
        <x:v>No</x:v>
      </x:c>
      <x:c r="J254" s="1" t="str">
        <x:f>INDEX('Inputs and calculations'!$Q$11:$Q$326,MATCH(A254,'Inputs and calculations'!$N$11:$N$326,0))</x:f>
        <x:v>Corporation FRL proxy</x:v>
      </x:c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</x:row>
    <x:row r="255" ht="20" customHeight="1">
      <x:c r="A255" s="8" t="n">
        <x:v>243</x:v>
      </x:c>
      <x:c r="B255" s="8" t="str">
        <x:f>INDEX('Inputs and calculations'!$O$11:$O$326,MATCH(A255,'Inputs and calculations'!$N$11:$N$326,0))</x:f>
        <x:v>2A</x:v>
      </x:c>
      <x:c r="C255" s="1" t="str">
        <x:f>INDEX('Inputs and calculations'!$A$11:$A$326,MATCH(A255,'Inputs and calculations'!$N$11:$N$326,0))</x:f>
        <x:v>Elwood Community</x:v>
      </x:c>
      <x:c r="D255" s="9" t="n">
        <x:f>INDEX('Inputs and calculations'!$L$11:$L$326,MATCH(A255,'Inputs and calculations'!$N$11:$N$326,0))</x:f>
        <x:v>317</x:v>
      </x:c>
      <x:c r="E255" s="10" t="n">
        <x:f>INDEX('Inputs and calculations'!$K$11:$K$326,MATCH(A255,'Inputs and calculations'!$N$11:$N$326,0))</x:f>
        <x:v>0.6995738636363636</x:v>
      </x:c>
      <x:c r="F255" s="11" t="n">
        <x:f>INDEX('Inputs and calculations'!$M$11:$M$326,MATCH(A255,'Inputs and calculations'!$N$11:$N$326,0))</x:f>
        <x:v>228.2940340909091</x:v>
      </x:c>
      <x:c r="G255" s="8" t="str">
        <x:f>INDEX('Inputs and calculations'!$F$11:$F$326,MATCH(A255,'Inputs and calculations'!$N$11:$N$326,0))</x:f>
        <x:v>2A</x:v>
      </x:c>
      <x:c r="H255" s="8" t="str">
        <x:f>INDEX('Inputs and calculations'!$G$11:$G$326,MATCH(A255,'Inputs and calculations'!$N$11:$N$326,0))</x:f>
        <x:v>No</x:v>
      </x:c>
      <x:c r="I255" s="8" t="str">
        <x:f>INDEX('Inputs and calculations'!$P$11:$P$326,MATCH(A255,'Inputs and calculations'!$N$11:$N$326,0))</x:f>
        <x:v>No</x:v>
      </x:c>
      <x:c r="J255" s="1" t="str">
        <x:f>INDEX('Inputs and calculations'!$Q$11:$Q$326,MATCH(A255,'Inputs and calculations'!$N$11:$N$326,0))</x:f>
        <x:v>Corporation FRL proxy</x:v>
      </x:c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</x:row>
    <x:row r="256" ht="20" customHeight="1">
      <x:c r="A256" s="8" t="n">
        <x:v>244</x:v>
      </x:c>
      <x:c r="B256" s="8" t="str">
        <x:f>INDEX('Inputs and calculations'!$O$11:$O$326,MATCH(A256,'Inputs and calculations'!$N$11:$N$326,0))</x:f>
        <x:v>2A</x:v>
      </x:c>
      <x:c r="C256" s="1" t="str">
        <x:f>INDEX('Inputs and calculations'!$A$11:$A$326,MATCH(A256,'Inputs and calculations'!$N$11:$N$326,0))</x:f>
        <x:v>Linton-Stockton</x:v>
      </x:c>
      <x:c r="D256" s="9" t="n">
        <x:f>INDEX('Inputs and calculations'!$L$11:$L$326,MATCH(A256,'Inputs and calculations'!$N$11:$N$326,0))</x:f>
        <x:v>278</x:v>
      </x:c>
      <x:c r="E256" s="10" t="n">
        <x:f>INDEX('Inputs and calculations'!$K$11:$K$326,MATCH(A256,'Inputs and calculations'!$N$11:$N$326,0))</x:f>
        <x:v>0.4636296840558413</x:v>
      </x:c>
      <x:c r="F256" s="11" t="n">
        <x:f>INDEX('Inputs and calculations'!$M$11:$M$326,MATCH(A256,'Inputs and calculations'!$N$11:$N$326,0))</x:f>
        <x:v>226.44437913299046</x:v>
      </x:c>
      <x:c r="G256" s="8" t="str">
        <x:f>INDEX('Inputs and calculations'!$F$11:$F$326,MATCH(A256,'Inputs and calculations'!$N$11:$N$326,0))</x:f>
        <x:v>2A</x:v>
      </x:c>
      <x:c r="H256" s="8" t="str">
        <x:f>INDEX('Inputs and calculations'!$G$11:$G$326,MATCH(A256,'Inputs and calculations'!$N$11:$N$326,0))</x:f>
        <x:v>No</x:v>
      </x:c>
      <x:c r="I256" s="8" t="str">
        <x:f>INDEX('Inputs and calculations'!$P$11:$P$326,MATCH(A256,'Inputs and calculations'!$N$11:$N$326,0))</x:f>
        <x:v>No</x:v>
      </x:c>
      <x:c r="J256" s="1" t="str">
        <x:f>INDEX('Inputs and calculations'!$Q$11:$Q$326,MATCH(A256,'Inputs and calculations'!$N$11:$N$326,0))</x:f>
        <x:v>Corporation FRL proxy</x:v>
      </x:c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</x:row>
    <x:row r="257" ht="20" customHeight="1">
      <x:c r="A257" s="8" t="n">
        <x:v>245</x:v>
      </x:c>
      <x:c r="B257" s="8" t="str">
        <x:f>INDEX('Inputs and calculations'!$O$11:$O$326,MATCH(A257,'Inputs and calculations'!$N$11:$N$326,0))</x:f>
        <x:v>2A</x:v>
      </x:c>
      <x:c r="C257" s="1" t="str">
        <x:f>INDEX('Inputs and calculations'!$A$11:$A$326,MATCH(A257,'Inputs and calculations'!$N$11:$N$326,0))</x:f>
        <x:v>Hagerstown</x:v>
      </x:c>
      <x:c r="D257" s="9" t="n">
        <x:f>INDEX('Inputs and calculations'!$L$11:$L$326,MATCH(A257,'Inputs and calculations'!$N$11:$N$326,0))</x:f>
        <x:v>274</x:v>
      </x:c>
      <x:c r="E257" s="10" t="n">
        <x:f>INDEX('Inputs and calculations'!$K$11:$K$326,MATCH(A257,'Inputs and calculations'!$N$11:$N$326,0))</x:f>
        <x:v>0.43436960276338515</x:v>
      </x:c>
      <x:c r="F257" s="11" t="n">
        <x:f>INDEX('Inputs and calculations'!$M$11:$M$326,MATCH(A257,'Inputs and calculations'!$N$11:$N$326,0))</x:f>
        <x:v>226.39309153713296</x:v>
      </x:c>
      <x:c r="G257" s="8" t="str">
        <x:f>INDEX('Inputs and calculations'!$F$11:$F$326,MATCH(A257,'Inputs and calculations'!$N$11:$N$326,0))</x:f>
        <x:v>2A</x:v>
      </x:c>
      <x:c r="H257" s="8" t="str">
        <x:f>INDEX('Inputs and calculations'!$G$11:$G$326,MATCH(A257,'Inputs and calculations'!$N$11:$N$326,0))</x:f>
        <x:v>No</x:v>
      </x:c>
      <x:c r="I257" s="8" t="str">
        <x:f>INDEX('Inputs and calculations'!$P$11:$P$326,MATCH(A257,'Inputs and calculations'!$N$11:$N$326,0))</x:f>
        <x:v>No</x:v>
      </x:c>
      <x:c r="J257" s="1" t="str">
        <x:f>INDEX('Inputs and calculations'!$Q$11:$Q$326,MATCH(A257,'Inputs and calculations'!$N$11:$N$326,0))</x:f>
        <x:v>Corporation FRL proxy</x:v>
      </x:c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</x:row>
    <x:row r="258" ht="20" customHeight="1">
      <x:c r="A258" s="8" t="n">
        <x:v>246</x:v>
      </x:c>
      <x:c r="B258" s="8" t="str">
        <x:f>INDEX('Inputs and calculations'!$O$11:$O$326,MATCH(A258,'Inputs and calculations'!$N$11:$N$326,0))</x:f>
        <x:v>2A</x:v>
      </x:c>
      <x:c r="C258" s="1" t="str">
        <x:f>INDEX('Inputs and calculations'!$A$11:$A$326,MATCH(A258,'Inputs and calculations'!$N$11:$N$326,0))</x:f>
        <x:v>Sheridan</x:v>
      </x:c>
      <x:c r="D258" s="9" t="n">
        <x:f>INDEX('Inputs and calculations'!$L$11:$L$326,MATCH(A258,'Inputs and calculations'!$N$11:$N$326,0))</x:f>
        <x:v>263</x:v>
      </x:c>
      <x:c r="E258" s="10" t="n">
        <x:f>INDEX('Inputs and calculations'!$K$11:$K$326,MATCH(A258,'Inputs and calculations'!$N$11:$N$326,0))</x:f>
        <x:v>0.3593618807724601</x:v>
      </x:c>
      <x:c r="F258" s="11" t="n">
        <x:f>INDEX('Inputs and calculations'!$M$11:$M$326,MATCH(A258,'Inputs and calculations'!$N$11:$N$326,0))</x:f>
        <x:v>225.19513014273718</x:v>
      </x:c>
      <x:c r="G258" s="8" t="str">
        <x:f>INDEX('Inputs and calculations'!$F$11:$F$326,MATCH(A258,'Inputs and calculations'!$N$11:$N$326,0))</x:f>
        <x:v>1A</x:v>
      </x:c>
      <x:c r="H258" s="8" t="str">
        <x:f>INDEX('Inputs and calculations'!$G$11:$G$326,MATCH(A258,'Inputs and calculations'!$N$11:$N$326,0))</x:f>
        <x:v>No</x:v>
      </x:c>
      <x:c r="I258" s="8" t="str">
        <x:f>INDEX('Inputs and calculations'!$P$11:$P$326,MATCH(A258,'Inputs and calculations'!$N$11:$N$326,0))</x:f>
        <x:v>No</x:v>
      </x:c>
      <x:c r="J258" s="1" t="str">
        <x:f>INDEX('Inputs and calculations'!$Q$11:$Q$326,MATCH(A258,'Inputs and calculations'!$N$11:$N$326,0))</x:f>
        <x:v>Corporation FRL proxy</x:v>
      </x:c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</x:row>
    <x:row r="259" ht="20" customHeight="1">
      <x:c r="A259" s="8" t="n">
        <x:v>247</x:v>
      </x:c>
      <x:c r="B259" s="8" t="str">
        <x:f>INDEX('Inputs and calculations'!$O$11:$O$326,MATCH(A259,'Inputs and calculations'!$N$11:$N$326,0))</x:f>
        <x:v>2A</x:v>
      </x:c>
      <x:c r="C259" s="1" t="str">
        <x:f>INDEX('Inputs and calculations'!$A$11:$A$326,MATCH(A259,'Inputs and calculations'!$N$11:$N$326,0))</x:f>
        <x:v>Eastern Greene</x:v>
      </x:c>
      <x:c r="D259" s="9" t="n">
        <x:f>INDEX('Inputs and calculations'!$L$11:$L$326,MATCH(A259,'Inputs and calculations'!$N$11:$N$326,0))</x:f>
        <x:v>277</x:v>
      </x:c>
      <x:c r="E259" s="10" t="n">
        <x:f>INDEX('Inputs and calculations'!$K$11:$K$326,MATCH(A259,'Inputs and calculations'!$N$11:$N$326,0))</x:f>
        <x:v>0.47996272134203166</x:v>
      </x:c>
      <x:c r="F259" s="11" t="n">
        <x:f>INDEX('Inputs and calculations'!$M$11:$M$326,MATCH(A259,'Inputs and calculations'!$N$11:$N$326,0))</x:f>
        <x:v>223.8201304753029</x:v>
      </x:c>
      <x:c r="G259" s="8" t="str">
        <x:f>INDEX('Inputs and calculations'!$F$11:$F$326,MATCH(A259,'Inputs and calculations'!$N$11:$N$326,0))</x:f>
        <x:v>2A</x:v>
      </x:c>
      <x:c r="H259" s="8" t="str">
        <x:f>INDEX('Inputs and calculations'!$G$11:$G$326,MATCH(A259,'Inputs and calculations'!$N$11:$N$326,0))</x:f>
        <x:v>No</x:v>
      </x:c>
      <x:c r="I259" s="8" t="str">
        <x:f>INDEX('Inputs and calculations'!$P$11:$P$326,MATCH(A259,'Inputs and calculations'!$N$11:$N$326,0))</x:f>
        <x:v>No</x:v>
      </x:c>
      <x:c r="J259" s="1" t="str">
        <x:f>INDEX('Inputs and calculations'!$Q$11:$Q$326,MATCH(A259,'Inputs and calculations'!$N$11:$N$326,0))</x:f>
        <x:v>Corporation FRL proxy</x:v>
      </x:c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</x:row>
    <x:row r="260" ht="20" customHeight="1">
      <x:c r="A260" s="8" t="n">
        <x:v>248</x:v>
      </x:c>
      <x:c r="B260" s="8" t="str">
        <x:f>INDEX('Inputs and calculations'!$O$11:$O$326,MATCH(A260,'Inputs and calculations'!$N$11:$N$326,0))</x:f>
        <x:v>2A</x:v>
      </x:c>
      <x:c r="C260" s="1" t="str">
        <x:f>INDEX('Inputs and calculations'!$A$11:$A$326,MATCH(A260,'Inputs and calculations'!$N$11:$N$326,0))</x:f>
        <x:v>Paoli</x:v>
      </x:c>
      <x:c r="D260" s="9" t="n">
        <x:f>INDEX('Inputs and calculations'!$L$11:$L$326,MATCH(A260,'Inputs and calculations'!$N$11:$N$326,0))</x:f>
        <x:v>279</x:v>
      </x:c>
      <x:c r="E260" s="10" t="n">
        <x:f>INDEX('Inputs and calculations'!$K$11:$K$326,MATCH(A260,'Inputs and calculations'!$N$11:$N$326,0))</x:f>
        <x:v>0.4983974358974359</x:v>
      </x:c>
      <x:c r="F260" s="11" t="n">
        <x:f>INDEX('Inputs and calculations'!$M$11:$M$326,MATCH(A260,'Inputs and calculations'!$N$11:$N$326,0))</x:f>
        <x:v>223.37884615384615</x:v>
      </x:c>
      <x:c r="G260" s="8" t="str">
        <x:f>INDEX('Inputs and calculations'!$F$11:$F$326,MATCH(A260,'Inputs and calculations'!$N$11:$N$326,0))</x:f>
        <x:v>2A</x:v>
      </x:c>
      <x:c r="H260" s="8" t="str">
        <x:f>INDEX('Inputs and calculations'!$G$11:$G$326,MATCH(A260,'Inputs and calculations'!$N$11:$N$326,0))</x:f>
        <x:v>No</x:v>
      </x:c>
      <x:c r="I260" s="8" t="str">
        <x:f>INDEX('Inputs and calculations'!$P$11:$P$326,MATCH(A260,'Inputs and calculations'!$N$11:$N$326,0))</x:f>
        <x:v>No</x:v>
      </x:c>
      <x:c r="J260" s="1" t="str">
        <x:f>INDEX('Inputs and calculations'!$Q$11:$Q$326,MATCH(A260,'Inputs and calculations'!$N$11:$N$326,0))</x:f>
        <x:v>Corporation FRL proxy</x:v>
      </x:c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</x:row>
    <x:row r="261" ht="20" customHeight="1">
      <x:c r="A261" s="8" t="n">
        <x:v>249</x:v>
      </x:c>
      <x:c r="B261" s="8" t="str">
        <x:f>INDEX('Inputs and calculations'!$O$11:$O$326,MATCH(A261,'Inputs and calculations'!$N$11:$N$326,0))</x:f>
        <x:v>2A</x:v>
      </x:c>
      <x:c r="C261" s="1" t="str">
        <x:f>INDEX('Inputs and calculations'!$A$11:$A$326,MATCH(A261,'Inputs and calculations'!$N$11:$N$326,0))</x:f>
        <x:v>Perry Central</x:v>
      </x:c>
      <x:c r="D261" s="9" t="n">
        <x:f>INDEX('Inputs and calculations'!$L$11:$L$326,MATCH(A261,'Inputs and calculations'!$N$11:$N$326,0))</x:f>
        <x:v>268</x:v>
      </x:c>
      <x:c r="E261" s="10" t="n">
        <x:f>INDEX('Inputs and calculations'!$K$11:$K$326,MATCH(A261,'Inputs and calculations'!$N$11:$N$326,0))</x:f>
        <x:v>0.4268867924528302</x:v>
      </x:c>
      <x:c r="F261" s="11" t="n">
        <x:f>INDEX('Inputs and calculations'!$M$11:$M$326,MATCH(A261,'Inputs and calculations'!$N$11:$N$326,0))</x:f>
        <x:v>222.2377358490566</x:v>
      </x:c>
      <x:c r="G261" s="8" t="str">
        <x:f>INDEX('Inputs and calculations'!$F$11:$F$326,MATCH(A261,'Inputs and calculations'!$N$11:$N$326,0))</x:f>
        <x:v>2A</x:v>
      </x:c>
      <x:c r="H261" s="8" t="str">
        <x:f>INDEX('Inputs and calculations'!$G$11:$G$326,MATCH(A261,'Inputs and calculations'!$N$11:$N$326,0))</x:f>
        <x:v>No</x:v>
      </x:c>
      <x:c r="I261" s="8" t="str">
        <x:f>INDEX('Inputs and calculations'!$P$11:$P$326,MATCH(A261,'Inputs and calculations'!$N$11:$N$326,0))</x:f>
        <x:v>No</x:v>
      </x:c>
      <x:c r="J261" s="1" t="str">
        <x:f>INDEX('Inputs and calculations'!$Q$11:$Q$326,MATCH(A261,'Inputs and calculations'!$N$11:$N$326,0))</x:f>
        <x:v>Corporation FRL proxy</x:v>
      </x:c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</x:row>
    <x:row r="262" ht="20" customHeight="1">
      <x:c r="A262" s="8" t="n">
        <x:v>250</x:v>
      </x:c>
      <x:c r="B262" s="8" t="str">
        <x:f>INDEX('Inputs and calculations'!$O$11:$O$326,MATCH(A262,'Inputs and calculations'!$N$11:$N$326,0))</x:f>
        <x:v>2A</x:v>
      </x:c>
      <x:c r="C262" s="1" t="str">
        <x:f>INDEX('Inputs and calculations'!$A$11:$A$326,MATCH(A262,'Inputs and calculations'!$N$11:$N$326,0))</x:f>
        <x:v>Central Noble</x:v>
      </x:c>
      <x:c r="D262" s="9" t="n">
        <x:f>INDEX('Inputs and calculations'!$L$11:$L$326,MATCH(A262,'Inputs and calculations'!$N$11:$N$326,0))</x:f>
        <x:v>275</x:v>
      </x:c>
      <x:c r="E262" s="10" t="n">
        <x:f>INDEX('Inputs and calculations'!$K$11:$K$326,MATCH(A262,'Inputs and calculations'!$N$11:$N$326,0))</x:f>
        <x:v>0.47989031078610606</x:v>
      </x:c>
      <x:c r="F262" s="11" t="n">
        <x:f>INDEX('Inputs and calculations'!$M$11:$M$326,MATCH(A262,'Inputs and calculations'!$N$11:$N$326,0))</x:f>
        <x:v>222.21206581352834</x:v>
      </x:c>
      <x:c r="G262" s="8" t="str">
        <x:f>INDEX('Inputs and calculations'!$F$11:$F$326,MATCH(A262,'Inputs and calculations'!$N$11:$N$326,0))</x:f>
        <x:v>2A</x:v>
      </x:c>
      <x:c r="H262" s="8" t="str">
        <x:f>INDEX('Inputs and calculations'!$G$11:$G$326,MATCH(A262,'Inputs and calculations'!$N$11:$N$326,0))</x:f>
        <x:v>No</x:v>
      </x:c>
      <x:c r="I262" s="8" t="str">
        <x:f>INDEX('Inputs and calculations'!$P$11:$P$326,MATCH(A262,'Inputs and calculations'!$N$11:$N$326,0))</x:f>
        <x:v>No</x:v>
      </x:c>
      <x:c r="J262" s="1" t="str">
        <x:f>INDEX('Inputs and calculations'!$Q$11:$Q$326,MATCH(A262,'Inputs and calculations'!$N$11:$N$326,0))</x:f>
        <x:v>Corporation FRL proxy</x:v>
      </x:c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</x:row>
    <x:row r="263" ht="20" customHeight="1">
      <x:c r="A263" s="8" t="n">
        <x:v>251</x:v>
      </x:c>
      <x:c r="B263" s="8" t="str">
        <x:f>INDEX('Inputs and calculations'!$O$11:$O$326,MATCH(A263,'Inputs and calculations'!$N$11:$N$326,0))</x:f>
        <x:v>2A</x:v>
      </x:c>
      <x:c r="C263" s="1" t="str">
        <x:f>INDEX('Inputs and calculations'!$A$11:$A$326,MATCH(A263,'Inputs and calculations'!$N$11:$N$326,0))</x:f>
        <x:v>Forest Park</x:v>
      </x:c>
      <x:c r="D263" s="9" t="n">
        <x:f>INDEX('Inputs and calculations'!$L$11:$L$326,MATCH(A263,'Inputs and calculations'!$N$11:$N$326,0))</x:f>
        <x:v>250</x:v>
      </x:c>
      <x:c r="E263" s="10" t="n">
        <x:f>INDEX('Inputs and calculations'!$K$11:$K$326,MATCH(A263,'Inputs and calculations'!$N$11:$N$326,0))</x:f>
        <x:v>0.29686242960579245</x:v>
      </x:c>
      <x:c r="F263" s="11" t="n">
        <x:f>INDEX('Inputs and calculations'!$M$11:$M$326,MATCH(A263,'Inputs and calculations'!$N$11:$N$326,0))</x:f>
        <x:v>220.31375703942075</x:v>
      </x:c>
      <x:c r="G263" s="8" t="str">
        <x:f>INDEX('Inputs and calculations'!$F$11:$F$326,MATCH(A263,'Inputs and calculations'!$N$11:$N$326,0))</x:f>
        <x:v>1A</x:v>
      </x:c>
      <x:c r="H263" s="8" t="str">
        <x:f>INDEX('Inputs and calculations'!$G$11:$G$326,MATCH(A263,'Inputs and calculations'!$N$11:$N$326,0))</x:f>
        <x:v>No</x:v>
      </x:c>
      <x:c r="I263" s="8" t="str">
        <x:f>INDEX('Inputs and calculations'!$P$11:$P$326,MATCH(A263,'Inputs and calculations'!$N$11:$N$326,0))</x:f>
        <x:v>No</x:v>
      </x:c>
      <x:c r="J263" s="1" t="str">
        <x:f>INDEX('Inputs and calculations'!$Q$11:$Q$326,MATCH(A263,'Inputs and calculations'!$N$11:$N$326,0))</x:f>
        <x:v>Corporation FRL proxy</x:v>
      </x:c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</x:row>
    <x:row r="264" ht="20" customHeight="1">
      <x:c r="A264" s="8" t="n">
        <x:v>252</x:v>
      </x:c>
      <x:c r="B264" s="8" t="str">
        <x:f>INDEX('Inputs and calculations'!$O$11:$O$326,MATCH(A264,'Inputs and calculations'!$N$11:$N$326,0))</x:f>
        <x:v>2A</x:v>
      </x:c>
      <x:c r="C264" s="1" t="str">
        <x:f>INDEX('Inputs and calculations'!$A$11:$A$326,MATCH(A264,'Inputs and calculations'!$N$11:$N$326,0))</x:f>
        <x:v>Eastside</x:v>
      </x:c>
      <x:c r="D264" s="9" t="n">
        <x:f>INDEX('Inputs and calculations'!$L$11:$L$326,MATCH(A264,'Inputs and calculations'!$N$11:$N$326,0))</x:f>
        <x:v>268</x:v>
      </x:c>
      <x:c r="E264" s="10" t="n">
        <x:f>INDEX('Inputs and calculations'!$K$11:$K$326,MATCH(A264,'Inputs and calculations'!$N$11:$N$326,0))</x:f>
        <x:v>0.44560838033843675</x:v>
      </x:c>
      <x:c r="F264" s="11" t="n">
        <x:f>INDEX('Inputs and calculations'!$M$11:$M$326,MATCH(A264,'Inputs and calculations'!$N$11:$N$326,0))</x:f>
        <x:v>220.23078162771958</x:v>
      </x:c>
      <x:c r="G264" s="8" t="str">
        <x:f>INDEX('Inputs and calculations'!$F$11:$F$326,MATCH(A264,'Inputs and calculations'!$N$11:$N$326,0))</x:f>
        <x:v>2A</x:v>
      </x:c>
      <x:c r="H264" s="8" t="str">
        <x:f>INDEX('Inputs and calculations'!$G$11:$G$326,MATCH(A264,'Inputs and calculations'!$N$11:$N$326,0))</x:f>
        <x:v>No</x:v>
      </x:c>
      <x:c r="I264" s="8" t="str">
        <x:f>INDEX('Inputs and calculations'!$P$11:$P$326,MATCH(A264,'Inputs and calculations'!$N$11:$N$326,0))</x:f>
        <x:v>No</x:v>
      </x:c>
      <x:c r="J264" s="1" t="str">
        <x:f>INDEX('Inputs and calculations'!$Q$11:$Q$326,MATCH(A264,'Inputs and calculations'!$N$11:$N$326,0))</x:f>
        <x:v>Corporation FRL proxy</x:v>
      </x:c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</x:row>
    <x:row r="265" ht="20" customHeight="1">
      <x:c r="A265" s="8" t="n">
        <x:v>253</x:v>
      </x:c>
      <x:c r="B265" s="8" t="str">
        <x:f>INDEX('Inputs and calculations'!$O$11:$O$326,MATCH(A265,'Inputs and calculations'!$N$11:$N$326,0))</x:f>
        <x:v>2A</x:v>
      </x:c>
      <x:c r="C265" s="1" t="str">
        <x:f>INDEX('Inputs and calculations'!$A$11:$A$326,MATCH(A265,'Inputs and calculations'!$N$11:$N$326,0))</x:f>
        <x:v>Cloverdale</x:v>
      </x:c>
      <x:c r="D265" s="9" t="n">
        <x:f>INDEX('Inputs and calculations'!$L$11:$L$326,MATCH(A265,'Inputs and calculations'!$N$11:$N$326,0))</x:f>
        <x:v>233</x:v>
      </x:c>
      <x:c r="E265" s="10" t="n">
        <x:f>INDEX('Inputs and calculations'!$K$11:$K$326,MATCH(A265,'Inputs and calculations'!$N$11:$N$326,0))</x:f>
        <x:v>0.19806612601372428</x:v>
      </x:c>
      <x:c r="F265" s="11" t="n">
        <x:f>INDEX('Inputs and calculations'!$M$11:$M$326,MATCH(A265,'Inputs and calculations'!$N$11:$N$326,0))</x:f>
        <x:v>214.5402370555209</x:v>
      </x:c>
      <x:c r="G265" s="8" t="str">
        <x:f>INDEX('Inputs and calculations'!$F$11:$F$326,MATCH(A265,'Inputs and calculations'!$N$11:$N$326,0))</x:f>
        <x:v>1A</x:v>
      </x:c>
      <x:c r="H265" s="8" t="str">
        <x:f>INDEX('Inputs and calculations'!$G$11:$G$326,MATCH(A265,'Inputs and calculations'!$N$11:$N$326,0))</x:f>
        <x:v>No</x:v>
      </x:c>
      <x:c r="I265" s="8" t="str">
        <x:f>INDEX('Inputs and calculations'!$P$11:$P$326,MATCH(A265,'Inputs and calculations'!$N$11:$N$326,0))</x:f>
        <x:v>No</x:v>
      </x:c>
      <x:c r="J265" s="1" t="str">
        <x:f>INDEX('Inputs and calculations'!$Q$11:$Q$326,MATCH(A265,'Inputs and calculations'!$N$11:$N$326,0))</x:f>
        <x:v>Corporation FRL proxy</x:v>
      </x:c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</x:row>
    <x:row r="266" ht="20" customHeight="1">
      <x:c r="A266" s="8" t="n">
        <x:v>254</x:v>
      </x:c>
      <x:c r="B266" s="8" t="str">
        <x:f>INDEX('Inputs and calculations'!$O$11:$O$326,MATCH(A266,'Inputs and calculations'!$N$11:$N$326,0))</x:f>
        <x:v>2A</x:v>
      </x:c>
      <x:c r="C266" s="1" t="str">
        <x:f>INDEX('Inputs and calculations'!$A$11:$A$326,MATCH(A266,'Inputs and calculations'!$N$11:$N$326,0))</x:f>
        <x:v>South Adams</x:v>
      </x:c>
      <x:c r="D266" s="9" t="n">
        <x:f>INDEX('Inputs and calculations'!$L$11:$L$326,MATCH(A266,'Inputs and calculations'!$N$11:$N$326,0))</x:f>
        <x:v>262</x:v>
      </x:c>
      <x:c r="E266" s="10" t="n">
        <x:f>INDEX('Inputs and calculations'!$K$11:$K$326,MATCH(A266,'Inputs and calculations'!$N$11:$N$326,0))</x:f>
        <x:v>0.45861807137433563</x:v>
      </x:c>
      <x:c r="F266" s="11" t="n">
        <x:f>INDEX('Inputs and calculations'!$M$11:$M$326,MATCH(A266,'Inputs and calculations'!$N$11:$N$326,0))</x:f>
        <x:v>213.93682611996962</x:v>
      </x:c>
      <x:c r="G266" s="8" t="str">
        <x:f>INDEX('Inputs and calculations'!$F$11:$F$326,MATCH(A266,'Inputs and calculations'!$N$11:$N$326,0))</x:f>
        <x:v>1A</x:v>
      </x:c>
      <x:c r="H266" s="8" t="str">
        <x:f>INDEX('Inputs and calculations'!$G$11:$G$326,MATCH(A266,'Inputs and calculations'!$N$11:$N$326,0))</x:f>
        <x:v>No</x:v>
      </x:c>
      <x:c r="I266" s="8" t="str">
        <x:f>INDEX('Inputs and calculations'!$P$11:$P$326,MATCH(A266,'Inputs and calculations'!$N$11:$N$326,0))</x:f>
        <x:v>No</x:v>
      </x:c>
      <x:c r="J266" s="1" t="str">
        <x:f>INDEX('Inputs and calculations'!$Q$11:$Q$326,MATCH(A266,'Inputs and calculations'!$N$11:$N$326,0))</x:f>
        <x:v>Corporation FRL proxy</x:v>
      </x:c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</x:row>
    <x:row r="267" ht="20" customHeight="1">
      <x:c r="A267" s="8" t="n">
        <x:v>255</x:v>
      </x:c>
      <x:c r="B267" s="8" t="str">
        <x:f>INDEX('Inputs and calculations'!$O$11:$O$326,MATCH(A267,'Inputs and calculations'!$N$11:$N$326,0))</x:f>
        <x:v>2A</x:v>
      </x:c>
      <x:c r="C267" s="1" t="str">
        <x:f>INDEX('Inputs and calculations'!$A$11:$A$326,MATCH(A267,'Inputs and calculations'!$N$11:$N$326,0))</x:f>
        <x:v>LaVille</x:v>
      </x:c>
      <x:c r="D267" s="9" t="n">
        <x:f>INDEX('Inputs and calculations'!$L$11:$L$326,MATCH(A267,'Inputs and calculations'!$N$11:$N$326,0))</x:f>
        <x:v>262</x:v>
      </x:c>
      <x:c r="E267" s="10" t="n">
        <x:f>INDEX('Inputs and calculations'!$K$11:$K$326,MATCH(A267,'Inputs and calculations'!$N$11:$N$326,0))</x:f>
        <x:v>0.46380471380471383</x:v>
      </x:c>
      <x:c r="F267" s="11" t="n">
        <x:f>INDEX('Inputs and calculations'!$M$11:$M$326,MATCH(A267,'Inputs and calculations'!$N$11:$N$326,0))</x:f>
        <x:v>213.393265993266</x:v>
      </x:c>
      <x:c r="G267" s="8" t="str">
        <x:f>INDEX('Inputs and calculations'!$F$11:$F$326,MATCH(A267,'Inputs and calculations'!$N$11:$N$326,0))</x:f>
        <x:v>2A</x:v>
      </x:c>
      <x:c r="H267" s="8" t="str">
        <x:f>INDEX('Inputs and calculations'!$G$11:$G$326,MATCH(A267,'Inputs and calculations'!$N$11:$N$326,0))</x:f>
        <x:v>No</x:v>
      </x:c>
      <x:c r="I267" s="8" t="str">
        <x:f>INDEX('Inputs and calculations'!$P$11:$P$326,MATCH(A267,'Inputs and calculations'!$N$11:$N$326,0))</x:f>
        <x:v>No</x:v>
      </x:c>
      <x:c r="J267" s="1" t="str">
        <x:f>INDEX('Inputs and calculations'!$Q$11:$Q$326,MATCH(A267,'Inputs and calculations'!$N$11:$N$326,0))</x:f>
        <x:v>Corporation FRL proxy</x:v>
      </x:c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</x:row>
    <x:row r="268" ht="20" customHeight="1">
      <x:c r="A268" s="8" t="n">
        <x:v>256</x:v>
      </x:c>
      <x:c r="B268" s="8" t="str">
        <x:f>INDEX('Inputs and calculations'!$O$11:$O$326,MATCH(A268,'Inputs and calculations'!$N$11:$N$326,0))</x:f>
        <x:v>2A</x:v>
      </x:c>
      <x:c r="C268" s="1" t="str">
        <x:f>INDEX('Inputs and calculations'!$A$11:$A$326,MATCH(A268,'Inputs and calculations'!$N$11:$N$326,0))</x:f>
        <x:v>Henryville</x:v>
      </x:c>
      <x:c r="D268" s="9" t="n">
        <x:f>INDEX('Inputs and calculations'!$L$11:$L$326,MATCH(A268,'Inputs and calculations'!$N$11:$N$326,0))</x:f>
        <x:v>253</x:v>
      </x:c>
      <x:c r="E268" s="10" t="n">
        <x:f>INDEX('Inputs and calculations'!$K$11:$K$326,MATCH(A268,'Inputs and calculations'!$N$11:$N$326,0))</x:f>
        <x:v>0.39580973952434884</x:v>
      </x:c>
      <x:c r="F268" s="11" t="n">
        <x:f>INDEX('Inputs and calculations'!$M$11:$M$326,MATCH(A268,'Inputs and calculations'!$N$11:$N$326,0))</x:f>
        <x:v>212.9440543601359</x:v>
      </x:c>
      <x:c r="G268" s="8" t="str">
        <x:f>INDEX('Inputs and calculations'!$F$11:$F$326,MATCH(A268,'Inputs and calculations'!$N$11:$N$326,0))</x:f>
        <x:v>1A</x:v>
      </x:c>
      <x:c r="H268" s="8" t="str">
        <x:f>INDEX('Inputs and calculations'!$G$11:$G$326,MATCH(A268,'Inputs and calculations'!$N$11:$N$326,0))</x:f>
        <x:v>No</x:v>
      </x:c>
      <x:c r="I268" s="8" t="str">
        <x:f>INDEX('Inputs and calculations'!$P$11:$P$326,MATCH(A268,'Inputs and calculations'!$N$11:$N$326,0))</x:f>
        <x:v>No</x:v>
      </x:c>
      <x:c r="J268" s="1" t="str">
        <x:f>INDEX('Inputs and calculations'!$Q$11:$Q$326,MATCH(A268,'Inputs and calculations'!$N$11:$N$326,0))</x:f>
        <x:v>Corporation FRL proxy</x:v>
      </x:c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</x:row>
    <x:row r="269" ht="20" customHeight="1">
      <x:c r="A269" s="8" t="n">
        <x:v>257</x:v>
      </x:c>
      <x:c r="B269" s="8" t="str">
        <x:f>INDEX('Inputs and calculations'!$O$11:$O$326,MATCH(A269,'Inputs and calculations'!$N$11:$N$326,0))</x:f>
        <x:v>2A</x:v>
      </x:c>
      <x:c r="C269" s="1" t="str">
        <x:f>INDEX('Inputs and calculations'!$A$11:$A$326,MATCH(A269,'Inputs and calculations'!$N$11:$N$326,0))</x:f>
        <x:v>Lafayette Central Catholic</x:v>
      </x:c>
      <x:c r="D269" s="9" t="n">
        <x:f>INDEX('Inputs and calculations'!$L$11:$L$326,MATCH(A269,'Inputs and calculations'!$N$11:$N$326,0))</x:f>
        <x:v>233</x:v>
      </x:c>
      <x:c r="E269" s="10" t="n">
        <x:f>INDEX('Inputs and calculations'!$K$11:$K$326,MATCH(A269,'Inputs and calculations'!$N$11:$N$326,0))</x:f>
        <x:v>0.2345132743362832</x:v>
      </x:c>
      <x:c r="F269" s="11" t="n">
        <x:f>INDEX('Inputs and calculations'!$M$11:$M$326,MATCH(A269,'Inputs and calculations'!$N$11:$N$326,0))</x:f>
        <x:v>211.1433628318584</x:v>
      </x:c>
      <x:c r="G269" s="8" t="str">
        <x:f>INDEX('Inputs and calculations'!$F$11:$F$326,MATCH(A269,'Inputs and calculations'!$N$11:$N$326,0))</x:f>
        <x:v>1A</x:v>
      </x:c>
      <x:c r="H269" s="8" t="str">
        <x:f>INDEX('Inputs and calculations'!$G$11:$G$326,MATCH(A269,'Inputs and calculations'!$N$11:$N$326,0))</x:f>
        <x:v>No</x:v>
      </x:c>
      <x:c r="I269" s="8" t="str">
        <x:f>INDEX('Inputs and calculations'!$P$11:$P$326,MATCH(A269,'Inputs and calculations'!$N$11:$N$326,0))</x:f>
        <x:v>No</x:v>
      </x:c>
      <x:c r="J269" s="1" t="str">
        <x:f>INDEX('Inputs and calculations'!$Q$11:$Q$326,MATCH(A269,'Inputs and calculations'!$N$11:$N$326,0))</x:f>
        <x:v>School NSLP proxy</x:v>
      </x:c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</x:row>
    <x:row r="270" ht="20" customHeight="1">
      <x:c r="A270" s="8" t="n">
        <x:v>258</x:v>
      </x:c>
      <x:c r="B270" s="8" t="str">
        <x:f>INDEX('Inputs and calculations'!$O$11:$O$326,MATCH(A270,'Inputs and calculations'!$N$11:$N$326,0))</x:f>
        <x:v>2A</x:v>
      </x:c>
      <x:c r="C270" s="1" t="str">
        <x:f>INDEX('Inputs and calculations'!$A$11:$A$326,MATCH(A270,'Inputs and calculations'!$N$11:$N$326,0))</x:f>
        <x:v>Faith Christian</x:v>
      </x:c>
      <x:c r="D270" s="9" t="n">
        <x:f>INDEX('Inputs and calculations'!$L$11:$L$326,MATCH(A270,'Inputs and calculations'!$N$11:$N$326,0))</x:f>
        <x:v>209</x:v>
      </x:c>
      <x:c r="E270" s="10" t="n">
        <x:f>INDEX('Inputs and calculations'!$K$11:$K$326,MATCH(A270,'Inputs and calculations'!$N$11:$N$326,0))</x:f>
        <x:v>0</x:v>
      </x:c>
      <x:c r="F270" s="11" t="n">
        <x:f>INDEX('Inputs and calculations'!$M$11:$M$326,MATCH(A270,'Inputs and calculations'!$N$11:$N$326,0))</x:f>
        <x:v>209</x:v>
      </x:c>
      <x:c r="G270" s="8" t="str">
        <x:f>INDEX('Inputs and calculations'!$F$11:$F$326,MATCH(A270,'Inputs and calculations'!$N$11:$N$326,0))</x:f>
        <x:v>1A</x:v>
      </x:c>
      <x:c r="H270" s="8" t="str">
        <x:f>INDEX('Inputs and calculations'!$G$11:$G$326,MATCH(A270,'Inputs and calculations'!$N$11:$N$326,0))</x:f>
        <x:v>No</x:v>
      </x:c>
      <x:c r="I270" s="8" t="str">
        <x:f>INDEX('Inputs and calculations'!$P$11:$P$326,MATCH(A270,'Inputs and calculations'!$N$11:$N$326,0))</x:f>
        <x:v>No</x:v>
      </x:c>
      <x:c r="J270" s="1" t="str">
        <x:f>INDEX('Inputs and calculations'!$Q$11:$Q$326,MATCH(A270,'Inputs and calculations'!$N$11:$N$326,0))</x:f>
        <x:v>School NSLP proxy</x:v>
      </x:c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</x:row>
    <x:row r="271" ht="20" customHeight="1">
      <x:c r="A271" s="8" t="n">
        <x:v>259</x:v>
      </x:c>
      <x:c r="B271" s="8" t="str">
        <x:f>INDEX('Inputs and calculations'!$O$11:$O$326,MATCH(A271,'Inputs and calculations'!$N$11:$N$326,0))</x:f>
        <x:v>2A</x:v>
      </x:c>
      <x:c r="C271" s="1" t="str">
        <x:f>INDEX('Inputs and calculations'!$A$11:$A$326,MATCH(A271,'Inputs and calculations'!$N$11:$N$326,0))</x:f>
        <x:v>Knightstown</x:v>
      </x:c>
      <x:c r="D271" s="9" t="n">
        <x:f>INDEX('Inputs and calculations'!$L$11:$L$326,MATCH(A271,'Inputs and calculations'!$N$11:$N$326,0))</x:f>
        <x:v>250</x:v>
      </x:c>
      <x:c r="E271" s="10" t="n">
        <x:f>INDEX('Inputs and calculations'!$K$11:$K$326,MATCH(A271,'Inputs and calculations'!$N$11:$N$326,0))</x:f>
        <x:v>0.4158878504672897</x:v>
      </x:c>
      <x:c r="F271" s="11" t="n">
        <x:f>INDEX('Inputs and calculations'!$M$11:$M$326,MATCH(A271,'Inputs and calculations'!$N$11:$N$326,0))</x:f>
        <x:v>208.41121495327104</x:v>
      </x:c>
      <x:c r="G271" s="8" t="str">
        <x:f>INDEX('Inputs and calculations'!$F$11:$F$326,MATCH(A271,'Inputs and calculations'!$N$11:$N$326,0))</x:f>
        <x:v>1A</x:v>
      </x:c>
      <x:c r="H271" s="8" t="str">
        <x:f>INDEX('Inputs and calculations'!$G$11:$G$326,MATCH(A271,'Inputs and calculations'!$N$11:$N$326,0))</x:f>
        <x:v>No</x:v>
      </x:c>
      <x:c r="I271" s="8" t="str">
        <x:f>INDEX('Inputs and calculations'!$P$11:$P$326,MATCH(A271,'Inputs and calculations'!$N$11:$N$326,0))</x:f>
        <x:v>No</x:v>
      </x:c>
      <x:c r="J271" s="1" t="str">
        <x:f>INDEX('Inputs and calculations'!$Q$11:$Q$326,MATCH(A271,'Inputs and calculations'!$N$11:$N$326,0))</x:f>
        <x:v>Corporation FRL proxy</x:v>
      </x:c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</x:row>
    <x:row r="272" ht="20" customHeight="1">
      <x:c r="A272" s="8" t="n">
        <x:v>260</x:v>
      </x:c>
      <x:c r="B272" s="8" t="str">
        <x:f>INDEX('Inputs and calculations'!$O$11:$O$326,MATCH(A272,'Inputs and calculations'!$N$11:$N$326,0))</x:f>
        <x:v>2A</x:v>
      </x:c>
      <x:c r="C272" s="1" t="str">
        <x:f>INDEX('Inputs and calculations'!$A$11:$A$326,MATCH(A272,'Inputs and calculations'!$N$11:$N$326,0))</x:f>
        <x:v>South Putnam</x:v>
      </x:c>
      <x:c r="D272" s="9" t="n">
        <x:f>INDEX('Inputs and calculations'!$L$11:$L$326,MATCH(A272,'Inputs and calculations'!$N$11:$N$326,0))</x:f>
        <x:v>251</x:v>
      </x:c>
      <x:c r="E272" s="10" t="n">
        <x:f>INDEX('Inputs and calculations'!$K$11:$K$326,MATCH(A272,'Inputs and calculations'!$N$11:$N$326,0))</x:f>
        <x:v>0.42648401826484017</x:v>
      </x:c>
      <x:c r="F272" s="11" t="n">
        <x:f>INDEX('Inputs and calculations'!$M$11:$M$326,MATCH(A272,'Inputs and calculations'!$N$11:$N$326,0))</x:f>
        <x:v>208.18100456621005</x:v>
      </x:c>
      <x:c r="G272" s="8" t="str">
        <x:f>INDEX('Inputs and calculations'!$F$11:$F$326,MATCH(A272,'Inputs and calculations'!$N$11:$N$326,0))</x:f>
        <x:v>2A</x:v>
      </x:c>
      <x:c r="H272" s="8" t="str">
        <x:f>INDEX('Inputs and calculations'!$G$11:$G$326,MATCH(A272,'Inputs and calculations'!$N$11:$N$326,0))</x:f>
        <x:v>Yes</x:v>
      </x:c>
      <x:c r="I272" s="8" t="str">
        <x:f>INDEX('Inputs and calculations'!$P$11:$P$326,MATCH(A272,'Inputs and calculations'!$N$11:$N$326,0))</x:f>
        <x:v>No</x:v>
      </x:c>
      <x:c r="J272" s="1" t="str">
        <x:f>INDEX('Inputs and calculations'!$Q$11:$Q$326,MATCH(A272,'Inputs and calculations'!$N$11:$N$326,0))</x:f>
        <x:v>Corporation FRL proxy</x:v>
      </x:c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</x:row>
    <x:row r="273" ht="20" customHeight="1">
      <x:c r="A273" s="8" t="n">
        <x:v>261</x:v>
      </x:c>
      <x:c r="B273" s="8" t="str">
        <x:f>INDEX('Inputs and calculations'!$O$11:$O$326,MATCH(A273,'Inputs and calculations'!$N$11:$N$326,0))</x:f>
        <x:v>2A</x:v>
      </x:c>
      <x:c r="C273" s="1" t="str">
        <x:f>INDEX('Inputs and calculations'!$A$11:$A$326,MATCH(A273,'Inputs and calculations'!$N$11:$N$326,0))</x:f>
        <x:v>South Spencer</x:v>
      </x:c>
      <x:c r="D273" s="9" t="n">
        <x:f>INDEX('Inputs and calculations'!$L$11:$L$326,MATCH(A273,'Inputs and calculations'!$N$11:$N$326,0))</x:f>
        <x:v>256</x:v>
      </x:c>
      <x:c r="E273" s="10" t="n">
        <x:f>INDEX('Inputs and calculations'!$K$11:$K$326,MATCH(A273,'Inputs and calculations'!$N$11:$N$326,0))</x:f>
        <x:v>0.4858490566037736</x:v>
      </x:c>
      <x:c r="F273" s="11" t="n">
        <x:f>INDEX('Inputs and calculations'!$M$11:$M$326,MATCH(A273,'Inputs and calculations'!$N$11:$N$326,0))</x:f>
        <x:v>206.24905660377357</x:v>
      </x:c>
      <x:c r="G273" s="8" t="str">
        <x:f>INDEX('Inputs and calculations'!$F$11:$F$326,MATCH(A273,'Inputs and calculations'!$N$11:$N$326,0))</x:f>
        <x:v>2A</x:v>
      </x:c>
      <x:c r="H273" s="8" t="str">
        <x:f>INDEX('Inputs and calculations'!$G$11:$G$326,MATCH(A273,'Inputs and calculations'!$N$11:$N$326,0))</x:f>
        <x:v>No</x:v>
      </x:c>
      <x:c r="I273" s="8" t="str">
        <x:f>INDEX('Inputs and calculations'!$P$11:$P$326,MATCH(A273,'Inputs and calculations'!$N$11:$N$326,0))</x:f>
        <x:v>No</x:v>
      </x:c>
      <x:c r="J273" s="1" t="str">
        <x:f>INDEX('Inputs and calculations'!$Q$11:$Q$326,MATCH(A273,'Inputs and calculations'!$N$11:$N$326,0))</x:f>
        <x:v>Corporation FRL proxy</x:v>
      </x:c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</x:row>
    <x:row r="274" ht="20" customHeight="1">
      <x:c r="A274" s="8" t="n">
        <x:v>262</x:v>
      </x:c>
      <x:c r="B274" s="8" t="str">
        <x:f>INDEX('Inputs and calculations'!$O$11:$O$326,MATCH(A274,'Inputs and calculations'!$N$11:$N$326,0))</x:f>
        <x:v>2A</x:v>
      </x:c>
      <x:c r="C274" s="1" t="str">
        <x:f>INDEX('Inputs and calculations'!$A$11:$A$326,MATCH(A274,'Inputs and calculations'!$N$11:$N$326,0))</x:f>
        <x:v>Riverton Parke</x:v>
      </x:c>
      <x:c r="D274" s="9" t="n">
        <x:f>INDEX('Inputs and calculations'!$L$11:$L$326,MATCH(A274,'Inputs and calculations'!$N$11:$N$326,0))</x:f>
        <x:v>252</x:v>
      </x:c>
      <x:c r="E274" s="10" t="n">
        <x:f>INDEX('Inputs and calculations'!$K$11:$K$326,MATCH(A274,'Inputs and calculations'!$N$11:$N$326,0))</x:f>
        <x:v>0.45720040281973817</x:v>
      </x:c>
      <x:c r="F274" s="11" t="n">
        <x:f>INDEX('Inputs and calculations'!$M$11:$M$326,MATCH(A274,'Inputs and calculations'!$N$11:$N$326,0))</x:f>
        <x:v>205.9141993957704</x:v>
      </x:c>
      <x:c r="G274" s="8" t="str">
        <x:f>INDEX('Inputs and calculations'!$F$11:$F$326,MATCH(A274,'Inputs and calculations'!$N$11:$N$326,0))</x:f>
        <x:v>1A</x:v>
      </x:c>
      <x:c r="H274" s="8" t="str">
        <x:f>INDEX('Inputs and calculations'!$G$11:$G$326,MATCH(A274,'Inputs and calculations'!$N$11:$N$326,0))</x:f>
        <x:v>No</x:v>
      </x:c>
      <x:c r="I274" s="8" t="str">
        <x:f>INDEX('Inputs and calculations'!$P$11:$P$326,MATCH(A274,'Inputs and calculations'!$N$11:$N$326,0))</x:f>
        <x:v>No</x:v>
      </x:c>
      <x:c r="J274" s="1" t="str">
        <x:f>INDEX('Inputs and calculations'!$Q$11:$Q$326,MATCH(A274,'Inputs and calculations'!$N$11:$N$326,0))</x:f>
        <x:v>Corporation FRL proxy</x:v>
      </x:c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</x:row>
    <x:row r="275" ht="20" customHeight="1">
      <x:c r="A275" s="8" t="n">
        <x:v>263</x:v>
      </x:c>
      <x:c r="B275" s="8" t="str">
        <x:f>INDEX('Inputs and calculations'!$O$11:$O$326,MATCH(A275,'Inputs and calculations'!$N$11:$N$326,0))</x:f>
        <x:v>2A</x:v>
      </x:c>
      <x:c r="C275" s="1" t="str">
        <x:f>INDEX('Inputs and calculations'!$A$11:$A$326,MATCH(A275,'Inputs and calculations'!$N$11:$N$326,0))</x:f>
        <x:v>Union County</x:v>
      </x:c>
      <x:c r="D275" s="9" t="n">
        <x:f>INDEX('Inputs and calculations'!$L$11:$L$326,MATCH(A275,'Inputs and calculations'!$N$11:$N$326,0))</x:f>
        <x:v>260</x:v>
      </x:c>
      <x:c r="E275" s="10" t="n">
        <x:f>INDEX('Inputs and calculations'!$K$11:$K$326,MATCH(A275,'Inputs and calculations'!$N$11:$N$326,0))</x:f>
        <x:v>0.5233494363929146</x:v>
      </x:c>
      <x:c r="F275" s="11" t="n">
        <x:f>INDEX('Inputs and calculations'!$M$11:$M$326,MATCH(A275,'Inputs and calculations'!$N$11:$N$326,0))</x:f>
        <x:v>205.57165861513687</x:v>
      </x:c>
      <x:c r="G275" s="8" t="str">
        <x:f>INDEX('Inputs and calculations'!$F$11:$F$326,MATCH(A275,'Inputs and calculations'!$N$11:$N$326,0))</x:f>
        <x:v>1A</x:v>
      </x:c>
      <x:c r="H275" s="8" t="str">
        <x:f>INDEX('Inputs and calculations'!$G$11:$G$326,MATCH(A275,'Inputs and calculations'!$N$11:$N$326,0))</x:f>
        <x:v>No</x:v>
      </x:c>
      <x:c r="I275" s="8" t="str">
        <x:f>INDEX('Inputs and calculations'!$P$11:$P$326,MATCH(A275,'Inputs and calculations'!$N$11:$N$326,0))</x:f>
        <x:v>No</x:v>
      </x:c>
      <x:c r="J275" s="1" t="str">
        <x:f>INDEX('Inputs and calculations'!$Q$11:$Q$326,MATCH(A275,'Inputs and calculations'!$N$11:$N$326,0))</x:f>
        <x:v>Corporation FRL proxy</x:v>
      </x:c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</x:row>
    <x:row r="276" ht="20" customHeight="1">
      <x:c r="A276" s="8" t="n">
        <x:v>264</x:v>
      </x:c>
      <x:c r="B276" s="8" t="str">
        <x:f>INDEX('Inputs and calculations'!$O$11:$O$326,MATCH(A276,'Inputs and calculations'!$N$11:$N$326,0))</x:f>
        <x:v>2A</x:v>
      </x:c>
      <x:c r="C276" s="1" t="str">
        <x:f>INDEX('Inputs and calculations'!$A$11:$A$326,MATCH(A276,'Inputs and calculations'!$N$11:$N$326,0))</x:f>
        <x:v>Clinton Prairie</x:v>
      </x:c>
      <x:c r="D276" s="9" t="n">
        <x:f>INDEX('Inputs and calculations'!$L$11:$L$326,MATCH(A276,'Inputs and calculations'!$N$11:$N$326,0))</x:f>
        <x:v>242</x:v>
      </x:c>
      <x:c r="E276" s="10" t="n">
        <x:f>INDEX('Inputs and calculations'!$K$11:$K$326,MATCH(A276,'Inputs and calculations'!$N$11:$N$326,0))</x:f>
        <x:v>0.40696686491079015</x:v>
      </x:c>
      <x:c r="F276" s="11" t="n">
        <x:f>INDEX('Inputs and calculations'!$M$11:$M$326,MATCH(A276,'Inputs and calculations'!$N$11:$N$326,0))</x:f>
        <x:v>202.6056074766355</x:v>
      </x:c>
      <x:c r="G276" s="8" t="str">
        <x:f>INDEX('Inputs and calculations'!$F$11:$F$326,MATCH(A276,'Inputs and calculations'!$N$11:$N$326,0))</x:f>
        <x:v>1A</x:v>
      </x:c>
      <x:c r="H276" s="8" t="str">
        <x:f>INDEX('Inputs and calculations'!$G$11:$G$326,MATCH(A276,'Inputs and calculations'!$N$11:$N$326,0))</x:f>
        <x:v>No</x:v>
      </x:c>
      <x:c r="I276" s="8" t="str">
        <x:f>INDEX('Inputs and calculations'!$P$11:$P$326,MATCH(A276,'Inputs and calculations'!$N$11:$N$326,0))</x:f>
        <x:v>No</x:v>
      </x:c>
      <x:c r="J276" s="1" t="str">
        <x:f>INDEX('Inputs and calculations'!$Q$11:$Q$326,MATCH(A276,'Inputs and calculations'!$N$11:$N$326,0))</x:f>
        <x:v>Corporation FRL proxy</x:v>
      </x:c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</x:row>
    <x:row r="277" ht="20" customHeight="1">
      <x:c r="A277" s="8" t="n">
        <x:v>265</x:v>
      </x:c>
      <x:c r="B277" s="8" t="str">
        <x:f>INDEX('Inputs and calculations'!$O$11:$O$326,MATCH(A277,'Inputs and calculations'!$N$11:$N$326,0))</x:f>
        <x:v>2A</x:v>
      </x:c>
      <x:c r="C277" s="1" t="str">
        <x:f>INDEX('Inputs and calculations'!$A$11:$A$326,MATCH(A277,'Inputs and calculations'!$N$11:$N$326,0))</x:f>
        <x:v>Parke Heritage</x:v>
      </x:c>
      <x:c r="D277" s="9" t="n">
        <x:f>INDEX('Inputs and calculations'!$L$11:$L$326,MATCH(A277,'Inputs and calculations'!$N$11:$N$326,0))</x:f>
        <x:v>260</x:v>
      </x:c>
      <x:c r="E277" s="10" t="n">
        <x:f>INDEX('Inputs and calculations'!$K$11:$K$326,MATCH(A277,'Inputs and calculations'!$N$11:$N$326,0))</x:f>
        <x:v>0.5532094594594594</x:v>
      </x:c>
      <x:c r="F277" s="11" t="n">
        <x:f>INDEX('Inputs and calculations'!$M$11:$M$326,MATCH(A277,'Inputs and calculations'!$N$11:$N$326,0))</x:f>
        <x:v>202.46621621621622</x:v>
      </x:c>
      <x:c r="G277" s="8" t="str">
        <x:f>INDEX('Inputs and calculations'!$F$11:$F$326,MATCH(A277,'Inputs and calculations'!$N$11:$N$326,0))</x:f>
        <x:v>1A</x:v>
      </x:c>
      <x:c r="H277" s="8" t="str">
        <x:f>INDEX('Inputs and calculations'!$G$11:$G$326,MATCH(A277,'Inputs and calculations'!$N$11:$N$326,0))</x:f>
        <x:v>No</x:v>
      </x:c>
      <x:c r="I277" s="8" t="str">
        <x:f>INDEX('Inputs and calculations'!$P$11:$P$326,MATCH(A277,'Inputs and calculations'!$N$11:$N$326,0))</x:f>
        <x:v>No</x:v>
      </x:c>
      <x:c r="J277" s="1" t="str">
        <x:f>INDEX('Inputs and calculations'!$Q$11:$Q$326,MATCH(A277,'Inputs and calculations'!$N$11:$N$326,0))</x:f>
        <x:v>Corporation FRL proxy</x:v>
      </x:c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</x:row>
    <x:row r="278" ht="20" customHeight="1">
      <x:c r="A278" s="8" t="n">
        <x:v>266</x:v>
      </x:c>
      <x:c r="B278" s="8" t="str">
        <x:f>INDEX('Inputs and calculations'!$O$11:$O$326,MATCH(A278,'Inputs and calculations'!$N$11:$N$326,0))</x:f>
        <x:v>2A</x:v>
      </x:c>
      <x:c r="C278" s="1" t="str">
        <x:f>INDEX('Inputs and calculations'!$A$11:$A$326,MATCH(A278,'Inputs and calculations'!$N$11:$N$326,0))</x:f>
        <x:v>Tecumseh</x:v>
      </x:c>
      <x:c r="D278" s="9" t="n">
        <x:f>INDEX('Inputs and calculations'!$L$11:$L$326,MATCH(A278,'Inputs and calculations'!$N$11:$N$326,0))</x:f>
        <x:v>235</x:v>
      </x:c>
      <x:c r="E278" s="10" t="n">
        <x:f>INDEX('Inputs and calculations'!$K$11:$K$326,MATCH(A278,'Inputs and calculations'!$N$11:$N$326,0))</x:f>
        <x:v>0.35</x:v>
      </x:c>
      <x:c r="F278" s="11" t="n">
        <x:f>INDEX('Inputs and calculations'!$M$11:$M$326,MATCH(A278,'Inputs and calculations'!$N$11:$N$326,0))</x:f>
        <x:v>202.1</x:v>
      </x:c>
      <x:c r="G278" s="8" t="str">
        <x:f>INDEX('Inputs and calculations'!$F$11:$F$326,MATCH(A278,'Inputs and calculations'!$N$11:$N$326,0))</x:f>
        <x:v>1A</x:v>
      </x:c>
      <x:c r="H278" s="8" t="str">
        <x:f>INDEX('Inputs and calculations'!$G$11:$G$326,MATCH(A278,'Inputs and calculations'!$N$11:$N$326,0))</x:f>
        <x:v>No</x:v>
      </x:c>
      <x:c r="I278" s="8" t="str">
        <x:f>INDEX('Inputs and calculations'!$P$11:$P$326,MATCH(A278,'Inputs and calculations'!$N$11:$N$326,0))</x:f>
        <x:v>No</x:v>
      </x:c>
      <x:c r="J278" s="1" t="str">
        <x:f>INDEX('Inputs and calculations'!$Q$11:$Q$326,MATCH(A278,'Inputs and calculations'!$N$11:$N$326,0))</x:f>
        <x:v>Corporation FRL proxy</x:v>
      </x:c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</x:row>
    <x:row r="279" ht="20" customHeight="1">
      <x:c r="A279" s="8" t="n">
        <x:v>267</x:v>
      </x:c>
      <x:c r="B279" s="8" t="str">
        <x:f>INDEX('Inputs and calculations'!$O$11:$O$326,MATCH(A279,'Inputs and calculations'!$N$11:$N$326,0))</x:f>
        <x:v>2A</x:v>
      </x:c>
      <x:c r="C279" s="1" t="str">
        <x:f>INDEX('Inputs and calculations'!$A$11:$A$326,MATCH(A279,'Inputs and calculations'!$N$11:$N$326,0))</x:f>
        <x:v>Monroe Central</x:v>
      </x:c>
      <x:c r="D279" s="9" t="n">
        <x:f>INDEX('Inputs and calculations'!$L$11:$L$326,MATCH(A279,'Inputs and calculations'!$N$11:$N$326,0))</x:f>
        <x:v>249</x:v>
      </x:c>
      <x:c r="E279" s="10" t="n">
        <x:f>INDEX('Inputs and calculations'!$K$11:$K$326,MATCH(A279,'Inputs and calculations'!$N$11:$N$326,0))</x:f>
        <x:v>0.47873303167420816</x:v>
      </x:c>
      <x:c r="F279" s="11" t="n">
        <x:f>INDEX('Inputs and calculations'!$M$11:$M$326,MATCH(A279,'Inputs and calculations'!$N$11:$N$326,0))</x:f>
        <x:v>201.31819004524885</x:v>
      </x:c>
      <x:c r="G279" s="8" t="str">
        <x:f>INDEX('Inputs and calculations'!$F$11:$F$326,MATCH(A279,'Inputs and calculations'!$N$11:$N$326,0))</x:f>
        <x:v>1A</x:v>
      </x:c>
      <x:c r="H279" s="8" t="str">
        <x:f>INDEX('Inputs and calculations'!$G$11:$G$326,MATCH(A279,'Inputs and calculations'!$N$11:$N$326,0))</x:f>
        <x:v>No</x:v>
      </x:c>
      <x:c r="I279" s="8" t="str">
        <x:f>INDEX('Inputs and calculations'!$P$11:$P$326,MATCH(A279,'Inputs and calculations'!$N$11:$N$326,0))</x:f>
        <x:v>No</x:v>
      </x:c>
      <x:c r="J279" s="1" t="str">
        <x:f>INDEX('Inputs and calculations'!$Q$11:$Q$326,MATCH(A279,'Inputs and calculations'!$N$11:$N$326,0))</x:f>
        <x:v>Corporation FRL proxy</x:v>
      </x:c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</x:row>
    <x:row r="280" ht="20" customHeight="1">
      <x:c r="A280" s="8" t="n">
        <x:v>268</x:v>
      </x:c>
      <x:c r="B280" s="8" t="str">
        <x:f>INDEX('Inputs and calculations'!$O$11:$O$326,MATCH(A280,'Inputs and calculations'!$N$11:$N$326,0))</x:f>
        <x:v>2A</x:v>
      </x:c>
      <x:c r="C280" s="1" t="str">
        <x:f>INDEX('Inputs and calculations'!$A$11:$A$326,MATCH(A280,'Inputs and calculations'!$N$11:$N$326,0))</x:f>
        <x:v>South Central (Union Mills)</x:v>
      </x:c>
      <x:c r="D280" s="9" t="n">
        <x:f>INDEX('Inputs and calculations'!$L$11:$L$326,MATCH(A280,'Inputs and calculations'!$N$11:$N$326,0))</x:f>
        <x:v>237</x:v>
      </x:c>
      <x:c r="E280" s="10" t="n">
        <x:f>INDEX('Inputs and calculations'!$K$11:$K$326,MATCH(A280,'Inputs and calculations'!$N$11:$N$326,0))</x:f>
        <x:v>0.3881644934804413</x:v>
      </x:c>
      <x:c r="F280" s="11" t="n">
        <x:f>INDEX('Inputs and calculations'!$M$11:$M$326,MATCH(A280,'Inputs and calculations'!$N$11:$N$326,0))</x:f>
        <x:v>200.20200601805416</x:v>
      </x:c>
      <x:c r="G280" s="8" t="str">
        <x:f>INDEX('Inputs and calculations'!$F$11:$F$326,MATCH(A280,'Inputs and calculations'!$N$11:$N$326,0))</x:f>
        <x:v>1A</x:v>
      </x:c>
      <x:c r="H280" s="8" t="str">
        <x:f>INDEX('Inputs and calculations'!$G$11:$G$326,MATCH(A280,'Inputs and calculations'!$N$11:$N$326,0))</x:f>
        <x:v>No</x:v>
      </x:c>
      <x:c r="I280" s="8" t="str">
        <x:f>INDEX('Inputs and calculations'!$P$11:$P$326,MATCH(A280,'Inputs and calculations'!$N$11:$N$326,0))</x:f>
        <x:v>No</x:v>
      </x:c>
      <x:c r="J280" s="1" t="str">
        <x:f>INDEX('Inputs and calculations'!$Q$11:$Q$326,MATCH(A280,'Inputs and calculations'!$N$11:$N$326,0))</x:f>
        <x:v>Corporation FRL proxy</x:v>
      </x:c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</x:row>
    <x:row r="281" ht="20" customHeight="1">
      <x:c r="A281" s="8" t="n">
        <x:v>269</x:v>
      </x:c>
      <x:c r="B281" s="8" t="str">
        <x:f>INDEX('Inputs and calculations'!$O$11:$O$326,MATCH(A281,'Inputs and calculations'!$N$11:$N$326,0))</x:f>
        <x:v>2A</x:v>
      </x:c>
      <x:c r="C281" s="1" t="str">
        <x:f>INDEX('Inputs and calculations'!$A$11:$A$326,MATCH(A281,'Inputs and calculations'!$N$11:$N$326,0))</x:f>
        <x:v>Taylor</x:v>
      </x:c>
      <x:c r="D281" s="9" t="n">
        <x:f>INDEX('Inputs and calculations'!$L$11:$L$326,MATCH(A281,'Inputs and calculations'!$N$11:$N$326,0))</x:f>
        <x:v>271</x:v>
      </x:c>
      <x:c r="E281" s="10" t="n">
        <x:f>INDEX('Inputs and calculations'!$K$11:$K$326,MATCH(A281,'Inputs and calculations'!$N$11:$N$326,0))</x:f>
        <x:v>0.6550825369244135</x:v>
      </x:c>
      <x:c r="F281" s="11" t="n">
        <x:f>INDEX('Inputs and calculations'!$M$11:$M$326,MATCH(A281,'Inputs and calculations'!$N$11:$N$326,0))</x:f>
        <x:v>199.98905299739357</x:v>
      </x:c>
      <x:c r="G281" s="8" t="str">
        <x:f>INDEX('Inputs and calculations'!$F$11:$F$326,MATCH(A281,'Inputs and calculations'!$N$11:$N$326,0))</x:f>
        <x:v>1A</x:v>
      </x:c>
      <x:c r="H281" s="8" t="str">
        <x:f>INDEX('Inputs and calculations'!$G$11:$G$326,MATCH(A281,'Inputs and calculations'!$N$11:$N$326,0))</x:f>
        <x:v>No</x:v>
      </x:c>
      <x:c r="I281" s="8" t="str">
        <x:f>INDEX('Inputs and calculations'!$P$11:$P$326,MATCH(A281,'Inputs and calculations'!$N$11:$N$326,0))</x:f>
        <x:v>No</x:v>
      </x:c>
      <x:c r="J281" s="1" t="str">
        <x:f>INDEX('Inputs and calculations'!$Q$11:$Q$326,MATCH(A281,'Inputs and calculations'!$N$11:$N$326,0))</x:f>
        <x:v>Corporation FRL proxy</x:v>
      </x:c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</x:row>
    <x:row r="282" ht="20" customHeight="1">
      <x:c r="A282" s="8" t="n">
        <x:v>270</x:v>
      </x:c>
      <x:c r="B282" s="8" t="str">
        <x:f>INDEX('Inputs and calculations'!$O$11:$O$326,MATCH(A282,'Inputs and calculations'!$N$11:$N$326,0))</x:f>
        <x:v>2A</x:v>
      </x:c>
      <x:c r="C282" s="1" t="str">
        <x:f>INDEX('Inputs and calculations'!$A$11:$A$326,MATCH(A282,'Inputs and calculations'!$N$11:$N$326,0))</x:f>
        <x:v>Fort Wayne Blackhawk Christian</x:v>
      </x:c>
      <x:c r="D282" s="9" t="n">
        <x:f>INDEX('Inputs and calculations'!$L$11:$L$326,MATCH(A282,'Inputs and calculations'!$N$11:$N$326,0))</x:f>
        <x:v>216</x:v>
      </x:c>
      <x:c r="E282" s="10" t="n">
        <x:f>INDEX('Inputs and calculations'!$K$11:$K$326,MATCH(A282,'Inputs and calculations'!$N$11:$N$326,0))</x:f>
        <x:v>0.20092378752886836</x:v>
      </x:c>
      <x:c r="F282" s="11" t="n">
        <x:f>INDEX('Inputs and calculations'!$M$11:$M$326,MATCH(A282,'Inputs and calculations'!$N$11:$N$326,0))</x:f>
        <x:v>198.64018475750578</x:v>
      </x:c>
      <x:c r="G282" s="8" t="str">
        <x:f>INDEX('Inputs and calculations'!$F$11:$F$326,MATCH(A282,'Inputs and calculations'!$N$11:$N$326,0))</x:f>
        <x:v>1A</x:v>
      </x:c>
      <x:c r="H282" s="8" t="str">
        <x:f>INDEX('Inputs and calculations'!$G$11:$G$326,MATCH(A282,'Inputs and calculations'!$N$11:$N$326,0))</x:f>
        <x:v>No</x:v>
      </x:c>
      <x:c r="I282" s="8" t="str">
        <x:f>INDEX('Inputs and calculations'!$P$11:$P$326,MATCH(A282,'Inputs and calculations'!$N$11:$N$326,0))</x:f>
        <x:v>No</x:v>
      </x:c>
      <x:c r="J282" s="1" t="str">
        <x:f>INDEX('Inputs and calculations'!$Q$11:$Q$326,MATCH(A282,'Inputs and calculations'!$N$11:$N$326,0))</x:f>
        <x:v>School NSLP proxy</x:v>
      </x:c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</x:row>
    <x:row r="283" ht="20" customHeight="1">
      <x:c r="A283" s="8" t="n">
        <x:v>271</x:v>
      </x:c>
      <x:c r="B283" s="8" t="str">
        <x:f>INDEX('Inputs and calculations'!$O$11:$O$326,MATCH(A283,'Inputs and calculations'!$N$11:$N$326,0))</x:f>
        <x:v>2A</x:v>
      </x:c>
      <x:c r="C283" s="1" t="str">
        <x:f>INDEX('Inputs and calculations'!$A$11:$A$326,MATCH(A283,'Inputs and calculations'!$N$11:$N$326,0))</x:f>
        <x:v>Whitko</x:v>
      </x:c>
      <x:c r="D283" s="9" t="n">
        <x:f>INDEX('Inputs and calculations'!$L$11:$L$326,MATCH(A283,'Inputs and calculations'!$N$11:$N$326,0))</x:f>
        <x:v>243</x:v>
      </x:c>
      <x:c r="E283" s="10" t="n">
        <x:f>INDEX('Inputs and calculations'!$K$11:$K$326,MATCH(A283,'Inputs and calculations'!$N$11:$N$326,0))</x:f>
        <x:v>0.4784601283226398</x:v>
      </x:c>
      <x:c r="F283" s="11" t="n">
        <x:f>INDEX('Inputs and calculations'!$M$11:$M$326,MATCH(A283,'Inputs and calculations'!$N$11:$N$326,0))</x:f>
        <x:v>196.49367552703941</x:v>
      </x:c>
      <x:c r="G283" s="8" t="str">
        <x:f>INDEX('Inputs and calculations'!$F$11:$F$326,MATCH(A283,'Inputs and calculations'!$N$11:$N$326,0))</x:f>
        <x:v>1A</x:v>
      </x:c>
      <x:c r="H283" s="8" t="str">
        <x:f>INDEX('Inputs and calculations'!$G$11:$G$326,MATCH(A283,'Inputs and calculations'!$N$11:$N$326,0))</x:f>
        <x:v>No</x:v>
      </x:c>
      <x:c r="I283" s="8" t="str">
        <x:f>INDEX('Inputs and calculations'!$P$11:$P$326,MATCH(A283,'Inputs and calculations'!$N$11:$N$326,0))</x:f>
        <x:v>No</x:v>
      </x:c>
      <x:c r="J283" s="1" t="str">
        <x:f>INDEX('Inputs and calculations'!$Q$11:$Q$326,MATCH(A283,'Inputs and calculations'!$N$11:$N$326,0))</x:f>
        <x:v>Corporation FRL proxy</x:v>
      </x:c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</x:row>
    <x:row r="284" ht="20" customHeight="1">
      <x:c r="A284" s="8" t="n">
        <x:v>272</x:v>
      </x:c>
      <x:c r="B284" s="8" t="str">
        <x:f>INDEX('Inputs and calculations'!$O$11:$O$326,MATCH(A284,'Inputs and calculations'!$N$11:$N$326,0))</x:f>
        <x:v>2A</x:v>
      </x:c>
      <x:c r="C284" s="1" t="str">
        <x:f>INDEX('Inputs and calculations'!$A$11:$A$326,MATCH(A284,'Inputs and calculations'!$N$11:$N$326,0))</x:f>
        <x:v>Fountain Central</x:v>
      </x:c>
      <x:c r="D284" s="9" t="n">
        <x:f>INDEX('Inputs and calculations'!$L$11:$L$326,MATCH(A284,'Inputs and calculations'!$N$11:$N$326,0))</x:f>
        <x:v>246</x:v>
      </x:c>
      <x:c r="E284" s="10" t="n">
        <x:f>INDEX('Inputs and calculations'!$K$11:$K$326,MATCH(A284,'Inputs and calculations'!$N$11:$N$326,0))</x:f>
        <x:v>0.5051643192488263</x:v>
      </x:c>
      <x:c r="F284" s="11" t="n">
        <x:f>INDEX('Inputs and calculations'!$M$11:$M$326,MATCH(A284,'Inputs and calculations'!$N$11:$N$326,0))</x:f>
        <x:v>196.29183098591548</x:v>
      </x:c>
      <x:c r="G284" s="8" t="str">
        <x:f>INDEX('Inputs and calculations'!$F$11:$F$326,MATCH(A284,'Inputs and calculations'!$N$11:$N$326,0))</x:f>
        <x:v>1A</x:v>
      </x:c>
      <x:c r="H284" s="8" t="str">
        <x:f>INDEX('Inputs and calculations'!$G$11:$G$326,MATCH(A284,'Inputs and calculations'!$N$11:$N$326,0))</x:f>
        <x:v>No</x:v>
      </x:c>
      <x:c r="I284" s="8" t="str">
        <x:f>INDEX('Inputs and calculations'!$P$11:$P$326,MATCH(A284,'Inputs and calculations'!$N$11:$N$326,0))</x:f>
        <x:v>No</x:v>
      </x:c>
      <x:c r="J284" s="1" t="str">
        <x:f>INDEX('Inputs and calculations'!$Q$11:$Q$326,MATCH(A284,'Inputs and calculations'!$N$11:$N$326,0))</x:f>
        <x:v>Corporation FRL proxy</x:v>
      </x:c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</x:row>
    <x:row r="285" ht="20" customHeight="1">
      <x:c r="A285" s="8" t="n">
        <x:v>273</x:v>
      </x:c>
      <x:c r="B285" s="8" t="str">
        <x:f>INDEX('Inputs and calculations'!$O$11:$O$326,MATCH(A285,'Inputs and calculations'!$N$11:$N$326,0))</x:f>
        <x:v>2A</x:v>
      </x:c>
      <x:c r="C285" s="1" t="str">
        <x:f>INDEX('Inputs and calculations'!$A$11:$A$326,MATCH(A285,'Inputs and calculations'!$N$11:$N$326,0))</x:f>
        <x:v>North Judson-San Pierre</x:v>
      </x:c>
      <x:c r="D285" s="9" t="n">
        <x:f>INDEX('Inputs and calculations'!$L$11:$L$326,MATCH(A285,'Inputs and calculations'!$N$11:$N$326,0))</x:f>
        <x:v>239</x:v>
      </x:c>
      <x:c r="E285" s="10" t="n">
        <x:f>INDEX('Inputs and calculations'!$K$11:$K$326,MATCH(A285,'Inputs and calculations'!$N$11:$N$326,0))</x:f>
        <x:v>0.44846491228070173</x:v>
      </x:c>
      <x:c r="F285" s="11" t="n">
        <x:f>INDEX('Inputs and calculations'!$M$11:$M$326,MATCH(A285,'Inputs and calculations'!$N$11:$N$326,0))</x:f>
        <x:v>196.12675438596492</x:v>
      </x:c>
      <x:c r="G285" s="8" t="str">
        <x:f>INDEX('Inputs and calculations'!$F$11:$F$326,MATCH(A285,'Inputs and calculations'!$N$11:$N$326,0))</x:f>
        <x:v>1A</x:v>
      </x:c>
      <x:c r="H285" s="8" t="str">
        <x:f>INDEX('Inputs and calculations'!$G$11:$G$326,MATCH(A285,'Inputs and calculations'!$N$11:$N$326,0))</x:f>
        <x:v>No</x:v>
      </x:c>
      <x:c r="I285" s="8" t="str">
        <x:f>INDEX('Inputs and calculations'!$P$11:$P$326,MATCH(A285,'Inputs and calculations'!$N$11:$N$326,0))</x:f>
        <x:v>No</x:v>
      </x:c>
      <x:c r="J285" s="1" t="str">
        <x:f>INDEX('Inputs and calculations'!$Q$11:$Q$326,MATCH(A285,'Inputs and calculations'!$N$11:$N$326,0))</x:f>
        <x:v>Corporation FRL proxy</x:v>
      </x:c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</x:row>
    <x:row r="286" ht="20" customHeight="1">
      <x:c r="A286" s="8" t="n">
        <x:v>274</x:v>
      </x:c>
      <x:c r="B286" s="8" t="str">
        <x:f>INDEX('Inputs and calculations'!$O$11:$O$326,MATCH(A286,'Inputs and calculations'!$N$11:$N$326,0))</x:f>
        <x:v>2A</x:v>
      </x:c>
      <x:c r="C286" s="1" t="str">
        <x:f>INDEX('Inputs and calculations'!$A$11:$A$326,MATCH(A286,'Inputs and calculations'!$N$11:$N$326,0))</x:f>
        <x:v>Fremont</x:v>
      </x:c>
      <x:c r="D286" s="9" t="n">
        <x:f>INDEX('Inputs and calculations'!$L$11:$L$326,MATCH(A286,'Inputs and calculations'!$N$11:$N$326,0))</x:f>
        <x:v>231</x:v>
      </x:c>
      <x:c r="E286" s="10" t="n">
        <x:f>INDEX('Inputs and calculations'!$K$11:$K$326,MATCH(A286,'Inputs and calculations'!$N$11:$N$326,0))</x:f>
        <x:v>0.39285714285714285</x:v>
      </x:c>
      <x:c r="F286" s="11" t="n">
        <x:f>INDEX('Inputs and calculations'!$M$11:$M$326,MATCH(A286,'Inputs and calculations'!$N$11:$N$326,0))</x:f>
        <x:v>194.7</x:v>
      </x:c>
      <x:c r="G286" s="8" t="str">
        <x:f>INDEX('Inputs and calculations'!$F$11:$F$326,MATCH(A286,'Inputs and calculations'!$N$11:$N$326,0))</x:f>
        <x:v>1A</x:v>
      </x:c>
      <x:c r="H286" s="8" t="str">
        <x:f>INDEX('Inputs and calculations'!$G$11:$G$326,MATCH(A286,'Inputs and calculations'!$N$11:$N$326,0))</x:f>
        <x:v>No</x:v>
      </x:c>
      <x:c r="I286" s="8" t="str">
        <x:f>INDEX('Inputs and calculations'!$P$11:$P$326,MATCH(A286,'Inputs and calculations'!$N$11:$N$326,0))</x:f>
        <x:v>No</x:v>
      </x:c>
      <x:c r="J286" s="1" t="str">
        <x:f>INDEX('Inputs and calculations'!$Q$11:$Q$326,MATCH(A286,'Inputs and calculations'!$N$11:$N$326,0))</x:f>
        <x:v>Corporation FRL proxy</x:v>
      </x:c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</x:row>
    <x:row r="287" ht="20" customHeight="1">
      <x:c r="A287" s="8" t="n">
        <x:v>275</x:v>
      </x:c>
      <x:c r="B287" s="8" t="str">
        <x:f>INDEX('Inputs and calculations'!$O$11:$O$326,MATCH(A287,'Inputs and calculations'!$N$11:$N$326,0))</x:f>
        <x:v>2A</x:v>
      </x:c>
      <x:c r="C287" s="1" t="str">
        <x:f>INDEX('Inputs and calculations'!$A$11:$A$326,MATCH(A287,'Inputs and calculations'!$N$11:$N$326,0))</x:f>
        <x:v>Indianapolis Lutheran</x:v>
      </x:c>
      <x:c r="D287" s="9" t="n">
        <x:f>INDEX('Inputs and calculations'!$L$11:$L$326,MATCH(A287,'Inputs and calculations'!$N$11:$N$326,0))</x:f>
        <x:v>212</x:v>
      </x:c>
      <x:c r="E287" s="10" t="n">
        <x:f>INDEX('Inputs and calculations'!$K$11:$K$326,MATCH(A287,'Inputs and calculations'!$N$11:$N$326,0))</x:f>
        <x:v>0.2114695340501792</x:v>
      </x:c>
      <x:c r="F287" s="11" t="n">
        <x:f>INDEX('Inputs and calculations'!$M$11:$M$326,MATCH(A287,'Inputs and calculations'!$N$11:$N$326,0))</x:f>
        <x:v>194.06738351254478</x:v>
      </x:c>
      <x:c r="G287" s="8" t="str">
        <x:f>INDEX('Inputs and calculations'!$F$11:$F$326,MATCH(A287,'Inputs and calculations'!$N$11:$N$326,0))</x:f>
        <x:v>2A</x:v>
      </x:c>
      <x:c r="H287" s="8" t="str">
        <x:f>INDEX('Inputs and calculations'!$G$11:$G$326,MATCH(A287,'Inputs and calculations'!$N$11:$N$326,0))</x:f>
        <x:v>Yes</x:v>
      </x:c>
      <x:c r="I287" s="8" t="str">
        <x:f>INDEX('Inputs and calculations'!$P$11:$P$326,MATCH(A287,'Inputs and calculations'!$N$11:$N$326,0))</x:f>
        <x:v>No</x:v>
      </x:c>
      <x:c r="J287" s="1" t="str">
        <x:f>INDEX('Inputs and calculations'!$Q$11:$Q$326,MATCH(A287,'Inputs and calculations'!$N$11:$N$326,0))</x:f>
        <x:v>School NSLP proxy</x:v>
      </x:c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</x:row>
    <x:row r="288" ht="20" customHeight="1">
      <x:c r="A288" s="8" t="n">
        <x:v>276</x:v>
      </x:c>
      <x:c r="B288" s="8" t="str">
        <x:f>INDEX('Inputs and calculations'!$O$11:$O$326,MATCH(A288,'Inputs and calculations'!$N$11:$N$326,0))</x:f>
        <x:v>2A</x:v>
      </x:c>
      <x:c r="C288" s="1" t="str">
        <x:f>INDEX('Inputs and calculations'!$A$11:$A$326,MATCH(A288,'Inputs and calculations'!$N$11:$N$326,0))</x:f>
        <x:v>Winamac Community</x:v>
      </x:c>
      <x:c r="D288" s="9" t="n">
        <x:f>INDEX('Inputs and calculations'!$L$11:$L$326,MATCH(A288,'Inputs and calculations'!$N$11:$N$326,0))</x:f>
        <x:v>237</x:v>
      </x:c>
      <x:c r="E288" s="10" t="n">
        <x:f>INDEX('Inputs and calculations'!$K$11:$K$326,MATCH(A288,'Inputs and calculations'!$N$11:$N$326,0))</x:f>
        <x:v>0.4714003944773176</x:v>
      </x:c>
      <x:c r="F288" s="11" t="n">
        <x:f>INDEX('Inputs and calculations'!$M$11:$M$326,MATCH(A288,'Inputs and calculations'!$N$11:$N$326,0))</x:f>
        <x:v>192.31124260355028</x:v>
      </x:c>
      <x:c r="G288" s="8" t="str">
        <x:f>INDEX('Inputs and calculations'!$F$11:$F$326,MATCH(A288,'Inputs and calculations'!$N$11:$N$326,0))</x:f>
        <x:v>1A</x:v>
      </x:c>
      <x:c r="H288" s="8" t="str">
        <x:f>INDEX('Inputs and calculations'!$G$11:$G$326,MATCH(A288,'Inputs and calculations'!$N$11:$N$326,0))</x:f>
        <x:v>No</x:v>
      </x:c>
      <x:c r="I288" s="8" t="str">
        <x:f>INDEX('Inputs and calculations'!$P$11:$P$326,MATCH(A288,'Inputs and calculations'!$N$11:$N$326,0))</x:f>
        <x:v>No</x:v>
      </x:c>
      <x:c r="J288" s="1" t="str">
        <x:f>INDEX('Inputs and calculations'!$Q$11:$Q$326,MATCH(A288,'Inputs and calculations'!$N$11:$N$326,0))</x:f>
        <x:v>Corporation FRL proxy</x:v>
      </x:c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</x:row>
    <x:row r="289" ht="20" customHeight="1">
      <x:c r="A289" s="8" t="n">
        <x:v>277</x:v>
      </x:c>
      <x:c r="B289" s="8" t="str">
        <x:f>INDEX('Inputs and calculations'!$O$11:$O$326,MATCH(A289,'Inputs and calculations'!$N$11:$N$326,0))</x:f>
        <x:v>2A</x:v>
      </x:c>
      <x:c r="C289" s="1" t="str">
        <x:f>INDEX('Inputs and calculations'!$A$11:$A$326,MATCH(A289,'Inputs and calculations'!$N$11:$N$326,0))</x:f>
        <x:v>Milan</x:v>
      </x:c>
      <x:c r="D289" s="9" t="n">
        <x:f>INDEX('Inputs and calculations'!$L$11:$L$326,MATCH(A289,'Inputs and calculations'!$N$11:$N$326,0))</x:f>
        <x:v>233</x:v>
      </x:c>
      <x:c r="E289" s="10" t="n">
        <x:f>INDEX('Inputs and calculations'!$K$11:$K$326,MATCH(A289,'Inputs and calculations'!$N$11:$N$326,0))</x:f>
        <x:v>0.45719489981785066</x:v>
      </x:c>
      <x:c r="F289" s="11" t="n">
        <x:f>INDEX('Inputs and calculations'!$M$11:$M$326,MATCH(A289,'Inputs and calculations'!$N$11:$N$326,0))</x:f>
        <x:v>190.3894353369763</x:v>
      </x:c>
      <x:c r="G289" s="8" t="str">
        <x:f>INDEX('Inputs and calculations'!$F$11:$F$326,MATCH(A289,'Inputs and calculations'!$N$11:$N$326,0))</x:f>
        <x:v>1A</x:v>
      </x:c>
      <x:c r="H289" s="8" t="str">
        <x:f>INDEX('Inputs and calculations'!$G$11:$G$326,MATCH(A289,'Inputs and calculations'!$N$11:$N$326,0))</x:f>
        <x:v>No</x:v>
      </x:c>
      <x:c r="I289" s="8" t="str">
        <x:f>INDEX('Inputs and calculations'!$P$11:$P$326,MATCH(A289,'Inputs and calculations'!$N$11:$N$326,0))</x:f>
        <x:v>No</x:v>
      </x:c>
      <x:c r="J289" s="1" t="str">
        <x:f>INDEX('Inputs and calculations'!$Q$11:$Q$326,MATCH(A289,'Inputs and calculations'!$N$11:$N$326,0))</x:f>
        <x:v>Corporation FRL proxy</x:v>
      </x:c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</x:row>
    <x:row r="290" ht="20" customHeight="1">
      <x:c r="A290" s="8" t="n">
        <x:v>278</x:v>
      </x:c>
      <x:c r="B290" s="8" t="str">
        <x:f>INDEX('Inputs and calculations'!$O$11:$O$326,MATCH(A290,'Inputs and calculations'!$N$11:$N$326,0))</x:f>
        <x:v>2A</x:v>
      </x:c>
      <x:c r="C290" s="1" t="str">
        <x:f>INDEX('Inputs and calculations'!$A$11:$A$326,MATCH(A290,'Inputs and calculations'!$N$11:$N$326,0))</x:f>
        <x:v>Crawford County</x:v>
      </x:c>
      <x:c r="D290" s="9" t="n">
        <x:f>INDEX('Inputs and calculations'!$L$11:$L$326,MATCH(A290,'Inputs and calculations'!$N$11:$N$326,0))</x:f>
        <x:v>255</x:v>
      </x:c>
      <x:c r="E290" s="10" t="n">
        <x:f>INDEX('Inputs and calculations'!$K$11:$K$326,MATCH(A290,'Inputs and calculations'!$N$11:$N$326,0))</x:f>
        <x:v>0.6546052631578947</x:v>
      </x:c>
      <x:c r="F290" s="11" t="n">
        <x:f>INDEX('Inputs and calculations'!$M$11:$M$326,MATCH(A290,'Inputs and calculations'!$N$11:$N$326,0))</x:f>
        <x:v>188.23026315789474</x:v>
      </x:c>
      <x:c r="G290" s="8" t="str">
        <x:f>INDEX('Inputs and calculations'!$F$11:$F$326,MATCH(A290,'Inputs and calculations'!$N$11:$N$326,0))</x:f>
        <x:v>1A</x:v>
      </x:c>
      <x:c r="H290" s="8" t="str">
        <x:f>INDEX('Inputs and calculations'!$G$11:$G$326,MATCH(A290,'Inputs and calculations'!$N$11:$N$326,0))</x:f>
        <x:v>No</x:v>
      </x:c>
      <x:c r="I290" s="8" t="str">
        <x:f>INDEX('Inputs and calculations'!$P$11:$P$326,MATCH(A290,'Inputs and calculations'!$N$11:$N$326,0))</x:f>
        <x:v>No</x:v>
      </x:c>
      <x:c r="J290" s="1" t="str">
        <x:f>INDEX('Inputs and calculations'!$Q$11:$Q$326,MATCH(A290,'Inputs and calculations'!$N$11:$N$326,0))</x:f>
        <x:v>Corporation FRL proxy</x:v>
      </x:c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</x:row>
    <x:row r="291" ht="20" customHeight="1">
      <x:c r="A291" s="8" t="n">
        <x:v>279</x:v>
      </x:c>
      <x:c r="B291" s="8" t="str">
        <x:f>INDEX('Inputs and calculations'!$O$11:$O$326,MATCH(A291,'Inputs and calculations'!$N$11:$N$326,0))</x:f>
        <x:v>2A</x:v>
      </x:c>
      <x:c r="C291" s="1" t="str">
        <x:f>INDEX('Inputs and calculations'!$A$11:$A$326,MATCH(A291,'Inputs and calculations'!$N$11:$N$326,0))</x:f>
        <x:v>West Washington</x:v>
      </x:c>
      <x:c r="D291" s="9" t="n">
        <x:f>INDEX('Inputs and calculations'!$L$11:$L$326,MATCH(A291,'Inputs and calculations'!$N$11:$N$326,0))</x:f>
        <x:v>233</x:v>
      </x:c>
      <x:c r="E291" s="10" t="n">
        <x:f>INDEX('Inputs and calculations'!$K$11:$K$326,MATCH(A291,'Inputs and calculations'!$N$11:$N$326,0))</x:f>
        <x:v>0.4964249233912155</x:v>
      </x:c>
      <x:c r="F291" s="11" t="n">
        <x:f>INDEX('Inputs and calculations'!$M$11:$M$326,MATCH(A291,'Inputs and calculations'!$N$11:$N$326,0))</x:f>
        <x:v>186.7331971399387</x:v>
      </x:c>
      <x:c r="G291" s="8" t="str">
        <x:f>INDEX('Inputs and calculations'!$F$11:$F$326,MATCH(A291,'Inputs and calculations'!$N$11:$N$326,0))</x:f>
        <x:v>1A</x:v>
      </x:c>
      <x:c r="H291" s="8" t="str">
        <x:f>INDEX('Inputs and calculations'!$G$11:$G$326,MATCH(A291,'Inputs and calculations'!$N$11:$N$326,0))</x:f>
        <x:v>No</x:v>
      </x:c>
      <x:c r="I291" s="8" t="str">
        <x:f>INDEX('Inputs and calculations'!$P$11:$P$326,MATCH(A291,'Inputs and calculations'!$N$11:$N$326,0))</x:f>
        <x:v>No</x:v>
      </x:c>
      <x:c r="J291" s="1" t="str">
        <x:f>INDEX('Inputs and calculations'!$Q$11:$Q$326,MATCH(A291,'Inputs and calculations'!$N$11:$N$326,0))</x:f>
        <x:v>Corporation FRL proxy</x:v>
      </x:c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</x:row>
    <x:row r="292" ht="20" customHeight="1">
      <x:c r="A292" s="8" t="n">
        <x:v>280</x:v>
      </x:c>
      <x:c r="B292" s="8" t="str">
        <x:f>INDEX('Inputs and calculations'!$O$11:$O$326,MATCH(A292,'Inputs and calculations'!$N$11:$N$326,0))</x:f>
        <x:v>2A</x:v>
      </x:c>
      <x:c r="C292" s="1" t="str">
        <x:f>INDEX('Inputs and calculations'!$A$11:$A$326,MATCH(A292,'Inputs and calculations'!$N$11:$N$326,0))</x:f>
        <x:v>Madison-Grant</x:v>
      </x:c>
      <x:c r="D292" s="9" t="n">
        <x:f>INDEX('Inputs and calculations'!$L$11:$L$326,MATCH(A292,'Inputs and calculations'!$N$11:$N$326,0))</x:f>
        <x:v>212</x:v>
      </x:c>
      <x:c r="E292" s="10" t="n">
        <x:f>INDEX('Inputs and calculations'!$K$11:$K$326,MATCH(A292,'Inputs and calculations'!$N$11:$N$326,0))</x:f>
        <x:v>0.3118483412322275</x:v>
      </x:c>
      <x:c r="F292" s="11" t="n">
        <x:f>INDEX('Inputs and calculations'!$M$11:$M$326,MATCH(A292,'Inputs and calculations'!$N$11:$N$326,0))</x:f>
        <x:v>185.5552606635071</x:v>
      </x:c>
      <x:c r="G292" s="8" t="str">
        <x:f>INDEX('Inputs and calculations'!$F$11:$F$326,MATCH(A292,'Inputs and calculations'!$N$11:$N$326,0))</x:f>
        <x:v>1A</x:v>
      </x:c>
      <x:c r="H292" s="8" t="str">
        <x:f>INDEX('Inputs and calculations'!$G$11:$G$326,MATCH(A292,'Inputs and calculations'!$N$11:$N$326,0))</x:f>
        <x:v>No</x:v>
      </x:c>
      <x:c r="I292" s="8" t="str">
        <x:f>INDEX('Inputs and calculations'!$P$11:$P$326,MATCH(A292,'Inputs and calculations'!$N$11:$N$326,0))</x:f>
        <x:v>No</x:v>
      </x:c>
      <x:c r="J292" s="1" t="str">
        <x:f>INDEX('Inputs and calculations'!$Q$11:$Q$326,MATCH(A292,'Inputs and calculations'!$N$11:$N$326,0))</x:f>
        <x:v>Corporation FRL proxy</x:v>
      </x:c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</x:row>
    <x:row r="293" ht="20" customHeight="1">
      <x:c r="A293" s="8" t="n">
        <x:v>281</x:v>
      </x:c>
      <x:c r="B293" s="8" t="str">
        <x:f>INDEX('Inputs and calculations'!$O$11:$O$326,MATCH(A293,'Inputs and calculations'!$N$11:$N$326,0))</x:f>
        <x:v>2A</x:v>
      </x:c>
      <x:c r="C293" s="1" t="str">
        <x:f>INDEX('Inputs and calculations'!$A$11:$A$326,MATCH(A293,'Inputs and calculations'!$N$11:$N$326,0))</x:f>
        <x:v>Lake Station Edison</x:v>
      </x:c>
      <x:c r="D293" s="9" t="n">
        <x:f>INDEX('Inputs and calculations'!$L$11:$L$326,MATCH(A293,'Inputs and calculations'!$N$11:$N$326,0))</x:f>
        <x:v>265</x:v>
      </x:c>
      <x:c r="E293" s="10" t="n">
        <x:f>INDEX('Inputs and calculations'!$K$11:$K$326,MATCH(A293,'Inputs and calculations'!$N$11:$N$326,0))</x:f>
        <x:v>0.7587238285144566</x:v>
      </x:c>
      <x:c r="F293" s="11" t="n">
        <x:f>INDEX('Inputs and calculations'!$M$11:$M$326,MATCH(A293,'Inputs and calculations'!$N$11:$N$326,0))</x:f>
        <x:v>184.5752741774676</x:v>
      </x:c>
      <x:c r="G293" s="8" t="str">
        <x:f>INDEX('Inputs and calculations'!$F$11:$F$326,MATCH(A293,'Inputs and calculations'!$N$11:$N$326,0))</x:f>
        <x:v>2A</x:v>
      </x:c>
      <x:c r="H293" s="8" t="str">
        <x:f>INDEX('Inputs and calculations'!$G$11:$G$326,MATCH(A293,'Inputs and calculations'!$N$11:$N$326,0))</x:f>
        <x:v>No</x:v>
      </x:c>
      <x:c r="I293" s="8" t="str">
        <x:f>INDEX('Inputs and calculations'!$P$11:$P$326,MATCH(A293,'Inputs and calculations'!$N$11:$N$326,0))</x:f>
        <x:v>No</x:v>
      </x:c>
      <x:c r="J293" s="1" t="str">
        <x:f>INDEX('Inputs and calculations'!$Q$11:$Q$326,MATCH(A293,'Inputs and calculations'!$N$11:$N$326,0))</x:f>
        <x:v>Corporation FRL proxy</x:v>
      </x:c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</x:row>
    <x:row r="294" ht="20" customHeight="1">
      <x:c r="A294" s="8" t="n">
        <x:v>282</x:v>
      </x:c>
      <x:c r="B294" s="8" t="str">
        <x:f>INDEX('Inputs and calculations'!$O$11:$O$326,MATCH(A294,'Inputs and calculations'!$N$11:$N$326,0))</x:f>
        <x:v>2A</x:v>
      </x:c>
      <x:c r="C294" s="1" t="str">
        <x:f>INDEX('Inputs and calculations'!$A$11:$A$326,MATCH(A294,'Inputs and calculations'!$N$11:$N$326,0))</x:f>
        <x:v>North Knox</x:v>
      </x:c>
      <x:c r="D294" s="9" t="n">
        <x:f>INDEX('Inputs and calculations'!$L$11:$L$326,MATCH(A294,'Inputs and calculations'!$N$11:$N$326,0))</x:f>
        <x:v>238</x:v>
      </x:c>
      <x:c r="E294" s="10" t="n">
        <x:f>INDEX('Inputs and calculations'!$K$11:$K$326,MATCH(A294,'Inputs and calculations'!$N$11:$N$326,0))</x:f>
        <x:v>0.5749097472924187</x:v>
      </x:c>
      <x:c r="F294" s="11" t="n">
        <x:f>INDEX('Inputs and calculations'!$M$11:$M$326,MATCH(A294,'Inputs and calculations'!$N$11:$N$326,0))</x:f>
        <x:v>183.26859205776174</x:v>
      </x:c>
      <x:c r="G294" s="8" t="str">
        <x:f>INDEX('Inputs and calculations'!$F$11:$F$326,MATCH(A294,'Inputs and calculations'!$N$11:$N$326,0))</x:f>
        <x:v>1A</x:v>
      </x:c>
      <x:c r="H294" s="8" t="str">
        <x:f>INDEX('Inputs and calculations'!$G$11:$G$326,MATCH(A294,'Inputs and calculations'!$N$11:$N$326,0))</x:f>
        <x:v>No</x:v>
      </x:c>
      <x:c r="I294" s="8" t="str">
        <x:f>INDEX('Inputs and calculations'!$P$11:$P$326,MATCH(A294,'Inputs and calculations'!$N$11:$N$326,0))</x:f>
        <x:v>No</x:v>
      </x:c>
      <x:c r="J294" s="1" t="str">
        <x:f>INDEX('Inputs and calculations'!$Q$11:$Q$326,MATCH(A294,'Inputs and calculations'!$N$11:$N$326,0))</x:f>
        <x:v>Corporation FRL proxy</x:v>
      </x:c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</x:row>
    <x:row r="295" ht="20" customHeight="1">
      <x:c r="A295" s="8" t="n">
        <x:v>283</x:v>
      </x:c>
      <x:c r="B295" s="8" t="str">
        <x:f>INDEX('Inputs and calculations'!$O$11:$O$326,MATCH(A295,'Inputs and calculations'!$N$11:$N$326,0))</x:f>
        <x:v>2A</x:v>
      </x:c>
      <x:c r="C295" s="1" t="str">
        <x:f>INDEX('Inputs and calculations'!$A$11:$A$326,MATCH(A295,'Inputs and calculations'!$N$11:$N$326,0))</x:f>
        <x:v>North Newton</x:v>
      </x:c>
      <x:c r="D295" s="9" t="n">
        <x:f>INDEX('Inputs and calculations'!$L$11:$L$326,MATCH(A295,'Inputs and calculations'!$N$11:$N$326,0))</x:f>
        <x:v>220</x:v>
      </x:c>
      <x:c r="E295" s="10" t="n">
        <x:f>INDEX('Inputs and calculations'!$K$11:$K$326,MATCH(A295,'Inputs and calculations'!$N$11:$N$326,0))</x:f>
        <x:v>0.4334038054968288</x:v>
      </x:c>
      <x:c r="F295" s="11" t="n">
        <x:f>INDEX('Inputs and calculations'!$M$11:$M$326,MATCH(A295,'Inputs and calculations'!$N$11:$N$326,0))</x:f>
        <x:v>181.86046511627907</x:v>
      </x:c>
      <x:c r="G295" s="8" t="str">
        <x:f>INDEX('Inputs and calculations'!$F$11:$F$326,MATCH(A295,'Inputs and calculations'!$N$11:$N$326,0))</x:f>
        <x:v>1A</x:v>
      </x:c>
      <x:c r="H295" s="8" t="str">
        <x:f>INDEX('Inputs and calculations'!$G$11:$G$326,MATCH(A295,'Inputs and calculations'!$N$11:$N$326,0))</x:f>
        <x:v>No</x:v>
      </x:c>
      <x:c r="I295" s="8" t="str">
        <x:f>INDEX('Inputs and calculations'!$P$11:$P$326,MATCH(A295,'Inputs and calculations'!$N$11:$N$326,0))</x:f>
        <x:v>No</x:v>
      </x:c>
      <x:c r="J295" s="1" t="str">
        <x:f>INDEX('Inputs and calculations'!$Q$11:$Q$326,MATCH(A295,'Inputs and calculations'!$N$11:$N$326,0))</x:f>
        <x:v>Corporation FRL proxy</x:v>
      </x:c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</x:row>
    <x:row r="296" ht="20" customHeight="1">
      <x:c r="A296" s="8" t="n">
        <x:v>284</x:v>
      </x:c>
      <x:c r="B296" s="8" t="str">
        <x:f>INDEX('Inputs and calculations'!$O$11:$O$326,MATCH(A296,'Inputs and calculations'!$N$11:$N$326,0))</x:f>
        <x:v>2A</x:v>
      </x:c>
      <x:c r="C296" s="1" t="str">
        <x:f>INDEX('Inputs and calculations'!$A$11:$A$326,MATCH(A296,'Inputs and calculations'!$N$11:$N$326,0))</x:f>
        <x:v>Carroll (Flora)</x:v>
      </x:c>
      <x:c r="D296" s="9" t="n">
        <x:f>INDEX('Inputs and calculations'!$L$11:$L$326,MATCH(A296,'Inputs and calculations'!$N$11:$N$326,0))</x:f>
        <x:v>218</x:v>
      </x:c>
      <x:c r="E296" s="10" t="n">
        <x:f>INDEX('Inputs and calculations'!$K$11:$K$326,MATCH(A296,'Inputs and calculations'!$N$11:$N$326,0))</x:f>
        <x:v>0.4375644994840041</x:v>
      </x:c>
      <x:c r="F296" s="11" t="n">
        <x:f>INDEX('Inputs and calculations'!$M$11:$M$326,MATCH(A296,'Inputs and calculations'!$N$11:$N$326,0))</x:f>
        <x:v>179.84437564499484</x:v>
      </x:c>
      <x:c r="G296" s="8" t="str">
        <x:f>INDEX('Inputs and calculations'!$F$11:$F$326,MATCH(A296,'Inputs and calculations'!$N$11:$N$326,0))</x:f>
        <x:v>1A</x:v>
      </x:c>
      <x:c r="H296" s="8" t="str">
        <x:f>INDEX('Inputs and calculations'!$G$11:$G$326,MATCH(A296,'Inputs and calculations'!$N$11:$N$326,0))</x:f>
        <x:v>No</x:v>
      </x:c>
      <x:c r="I296" s="8" t="str">
        <x:f>INDEX('Inputs and calculations'!$P$11:$P$326,MATCH(A296,'Inputs and calculations'!$N$11:$N$326,0))</x:f>
        <x:v>No</x:v>
      </x:c>
      <x:c r="J296" s="1" t="str">
        <x:f>INDEX('Inputs and calculations'!$Q$11:$Q$326,MATCH(A296,'Inputs and calculations'!$N$11:$N$326,0))</x:f>
        <x:v>Corporation FRL proxy</x:v>
      </x:c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</x:row>
    <x:row r="297" ht="20" customHeight="1">
      <x:c r="A297" s="8" t="n">
        <x:v>285</x:v>
      </x:c>
      <x:c r="B297" s="8" t="str">
        <x:f>INDEX('Inputs and calculations'!$O$11:$O$326,MATCH(A297,'Inputs and calculations'!$N$11:$N$326,0))</x:f>
        <x:v>2A</x:v>
      </x:c>
      <x:c r="C297" s="1" t="str">
        <x:f>INDEX('Inputs and calculations'!$A$11:$A$326,MATCH(A297,'Inputs and calculations'!$N$11:$N$326,0))</x:f>
        <x:v>North Decatur</x:v>
      </x:c>
      <x:c r="D297" s="9" t="n">
        <x:f>INDEX('Inputs and calculations'!$L$11:$L$326,MATCH(A297,'Inputs and calculations'!$N$11:$N$326,0))</x:f>
        <x:v>219</x:v>
      </x:c>
      <x:c r="E297" s="10" t="n">
        <x:f>INDEX('Inputs and calculations'!$K$11:$K$326,MATCH(A297,'Inputs and calculations'!$N$11:$N$326,0))</x:f>
        <x:v>0.4510135135135135</x:v>
      </x:c>
      <x:c r="F297" s="11" t="n">
        <x:f>INDEX('Inputs and calculations'!$M$11:$M$326,MATCH(A297,'Inputs and calculations'!$N$11:$N$326,0))</x:f>
        <x:v>179.49121621621623</x:v>
      </x:c>
      <x:c r="G297" s="8" t="str">
        <x:f>INDEX('Inputs and calculations'!$F$11:$F$326,MATCH(A297,'Inputs and calculations'!$N$11:$N$326,0))</x:f>
        <x:v>1A</x:v>
      </x:c>
      <x:c r="H297" s="8" t="str">
        <x:f>INDEX('Inputs and calculations'!$G$11:$G$326,MATCH(A297,'Inputs and calculations'!$N$11:$N$326,0))</x:f>
        <x:v>No</x:v>
      </x:c>
      <x:c r="I297" s="8" t="str">
        <x:f>INDEX('Inputs and calculations'!$P$11:$P$326,MATCH(A297,'Inputs and calculations'!$N$11:$N$326,0))</x:f>
        <x:v>No</x:v>
      </x:c>
      <x:c r="J297" s="1" t="str">
        <x:f>INDEX('Inputs and calculations'!$Q$11:$Q$326,MATCH(A297,'Inputs and calculations'!$N$11:$N$326,0))</x:f>
        <x:v>Corporation FRL proxy</x:v>
      </x:c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</x:row>
    <x:row r="298" ht="20" customHeight="1">
      <x:c r="A298" s="8" t="n">
        <x:v>286</x:v>
      </x:c>
      <x:c r="B298" s="8" t="str">
        <x:f>INDEX('Inputs and calculations'!$O$11:$O$326,MATCH(A298,'Inputs and calculations'!$N$11:$N$326,0))</x:f>
        <x:v>2A</x:v>
      </x:c>
      <x:c r="C298" s="1" t="str">
        <x:f>INDEX('Inputs and calculations'!$A$11:$A$326,MATCH(A298,'Inputs and calculations'!$N$11:$N$326,0))</x:f>
        <x:v>Trinity Lutheran</x:v>
      </x:c>
      <x:c r="D298" s="9" t="n">
        <x:f>INDEX('Inputs and calculations'!$L$11:$L$326,MATCH(A298,'Inputs and calculations'!$N$11:$N$326,0))</x:f>
        <x:v>184</x:v>
      </x:c>
      <x:c r="E298" s="10" t="n">
        <x:f>INDEX('Inputs and calculations'!$K$11:$K$326,MATCH(A298,'Inputs and calculations'!$N$11:$N$326,0))</x:f>
        <x:v>0.09433962264150944</x:v>
      </x:c>
      <x:c r="F298" s="11" t="n">
        <x:f>INDEX('Inputs and calculations'!$M$11:$M$326,MATCH(A298,'Inputs and calculations'!$N$11:$N$326,0))</x:f>
        <x:v>177.0566037735849</x:v>
      </x:c>
      <x:c r="G298" s="8" t="str">
        <x:f>INDEX('Inputs and calculations'!$F$11:$F$326,MATCH(A298,'Inputs and calculations'!$N$11:$N$326,0))</x:f>
        <x:v>1A</x:v>
      </x:c>
      <x:c r="H298" s="8" t="str">
        <x:f>INDEX('Inputs and calculations'!$G$11:$G$326,MATCH(A298,'Inputs and calculations'!$N$11:$N$326,0))</x:f>
        <x:v>No</x:v>
      </x:c>
      <x:c r="I298" s="8" t="str">
        <x:f>INDEX('Inputs and calculations'!$P$11:$P$326,MATCH(A298,'Inputs and calculations'!$N$11:$N$326,0))</x:f>
        <x:v>No</x:v>
      </x:c>
      <x:c r="J298" s="1" t="str">
        <x:f>INDEX('Inputs and calculations'!$Q$11:$Q$326,MATCH(A298,'Inputs and calculations'!$N$11:$N$326,0))</x:f>
        <x:v>School NSLP proxy</x:v>
      </x:c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</x:row>
    <x:row r="299" ht="20" customHeight="1">
      <x:c r="A299" s="8" t="n">
        <x:v>287</x:v>
      </x:c>
      <x:c r="B299" s="8" t="str">
        <x:f>INDEX('Inputs and calculations'!$O$11:$O$326,MATCH(A299,'Inputs and calculations'!$N$11:$N$326,0))</x:f>
        <x:v>1A</x:v>
      </x:c>
      <x:c r="C299" s="1" t="str">
        <x:f>INDEX('Inputs and calculations'!$A$11:$A$326,MATCH(A299,'Inputs and calculations'!$N$11:$N$326,0))</x:f>
        <x:v>Greenwood Christian Academy</x:v>
      </x:c>
      <x:c r="D299" s="9" t="n">
        <x:f>INDEX('Inputs and calculations'!$L$11:$L$326,MATCH(A299,'Inputs and calculations'!$N$11:$N$326,0))</x:f>
        <x:v>193</x:v>
      </x:c>
      <x:c r="E299" s="10" t="n">
        <x:f>INDEX('Inputs and calculations'!$K$11:$K$326,MATCH(A299,'Inputs and calculations'!$N$11:$N$326,0))</x:f>
        <x:v>0.2336065573770492</x:v>
      </x:c>
      <x:c r="F299" s="11" t="n">
        <x:f>INDEX('Inputs and calculations'!$M$11:$M$326,MATCH(A299,'Inputs and calculations'!$N$11:$N$326,0))</x:f>
        <x:v>174.9655737704918</x:v>
      </x:c>
      <x:c r="G299" s="8" t="str">
        <x:f>INDEX('Inputs and calculations'!$F$11:$F$326,MATCH(A299,'Inputs and calculations'!$N$11:$N$326,0))</x:f>
        <x:v>1A</x:v>
      </x:c>
      <x:c r="H299" s="8" t="str">
        <x:f>INDEX('Inputs and calculations'!$G$11:$G$326,MATCH(A299,'Inputs and calculations'!$N$11:$N$326,0))</x:f>
        <x:v>No</x:v>
      </x:c>
      <x:c r="I299" s="8" t="str">
        <x:f>INDEX('Inputs and calculations'!$P$11:$P$326,MATCH(A299,'Inputs and calculations'!$N$11:$N$326,0))</x:f>
        <x:v>No</x:v>
      </x:c>
      <x:c r="J299" s="1" t="str">
        <x:f>INDEX('Inputs and calculations'!$Q$11:$Q$326,MATCH(A299,'Inputs and calculations'!$N$11:$N$326,0))</x:f>
        <x:v>School NSLP proxy</x:v>
      </x:c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</x:row>
    <x:row r="300" ht="20" customHeight="1">
      <x:c r="A300" s="8" t="n">
        <x:v>288</x:v>
      </x:c>
      <x:c r="B300" s="8" t="str">
        <x:f>INDEX('Inputs and calculations'!$O$11:$O$326,MATCH(A300,'Inputs and calculations'!$N$11:$N$326,0))</x:f>
        <x:v>1A</x:v>
      </x:c>
      <x:c r="C300" s="1" t="str">
        <x:f>INDEX('Inputs and calculations'!$A$11:$A$326,MATCH(A300,'Inputs and calculations'!$N$11:$N$326,0))</x:f>
        <x:v>Northfield</x:v>
      </x:c>
      <x:c r="D300" s="9" t="n">
        <x:f>INDEX('Inputs and calculations'!$L$11:$L$326,MATCH(A300,'Inputs and calculations'!$N$11:$N$326,0))</x:f>
        <x:v>218</x:v>
      </x:c>
      <x:c r="E300" s="10" t="n">
        <x:f>INDEX('Inputs and calculations'!$K$11:$K$326,MATCH(A300,'Inputs and calculations'!$N$11:$N$326,0))</x:f>
        <x:v>0.49754135002235134</x:v>
      </x:c>
      <x:c r="F300" s="11" t="n">
        <x:f>INDEX('Inputs and calculations'!$M$11:$M$326,MATCH(A300,'Inputs and calculations'!$N$11:$N$326,0))</x:f>
        <x:v>174.61439427805095</x:v>
      </x:c>
      <x:c r="G300" s="8" t="str">
        <x:f>INDEX('Inputs and calculations'!$F$11:$F$326,MATCH(A300,'Inputs and calculations'!$N$11:$N$326,0))</x:f>
        <x:v>1A</x:v>
      </x:c>
      <x:c r="H300" s="8" t="str">
        <x:f>INDEX('Inputs and calculations'!$G$11:$G$326,MATCH(A300,'Inputs and calculations'!$N$11:$N$326,0))</x:f>
        <x:v>No</x:v>
      </x:c>
      <x:c r="I300" s="8" t="str">
        <x:f>INDEX('Inputs and calculations'!$P$11:$P$326,MATCH(A300,'Inputs and calculations'!$N$11:$N$326,0))</x:f>
        <x:v>No</x:v>
      </x:c>
      <x:c r="J300" s="1" t="str">
        <x:f>INDEX('Inputs and calculations'!$Q$11:$Q$326,MATCH(A300,'Inputs and calculations'!$N$11:$N$326,0))</x:f>
        <x:v>Corporation FRL proxy</x:v>
      </x:c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</x:row>
    <x:row r="301" ht="20" customHeight="1">
      <x:c r="A301" s="8" t="n">
        <x:v>289</x:v>
      </x:c>
      <x:c r="B301" s="8" t="str">
        <x:f>INDEX('Inputs and calculations'!$O$11:$O$326,MATCH(A301,'Inputs and calculations'!$N$11:$N$326,0))</x:f>
        <x:v>1A</x:v>
      </x:c>
      <x:c r="C301" s="1" t="str">
        <x:f>INDEX('Inputs and calculations'!$A$11:$A$326,MATCH(A301,'Inputs and calculations'!$N$11:$N$326,0))</x:f>
        <x:v>Caston</x:v>
      </x:c>
      <x:c r="D301" s="9" t="n">
        <x:f>INDEX('Inputs and calculations'!$L$11:$L$326,MATCH(A301,'Inputs and calculations'!$N$11:$N$326,0))</x:f>
        <x:v>202</x:v>
      </x:c>
      <x:c r="E301" s="10" t="n">
        <x:f>INDEX('Inputs and calculations'!$K$11:$K$326,MATCH(A301,'Inputs and calculations'!$N$11:$N$326,0))</x:f>
        <x:v>0.39767441860465114</x:v>
      </x:c>
      <x:c r="F301" s="11" t="n">
        <x:f>INDEX('Inputs and calculations'!$M$11:$M$326,MATCH(A301,'Inputs and calculations'!$N$11:$N$326,0))</x:f>
        <x:v>169.8679069767442</x:v>
      </x:c>
      <x:c r="G301" s="8" t="str">
        <x:f>INDEX('Inputs and calculations'!$F$11:$F$326,MATCH(A301,'Inputs and calculations'!$N$11:$N$326,0))</x:f>
        <x:v>1A</x:v>
      </x:c>
      <x:c r="H301" s="8" t="str">
        <x:f>INDEX('Inputs and calculations'!$G$11:$G$326,MATCH(A301,'Inputs and calculations'!$N$11:$N$326,0))</x:f>
        <x:v>No</x:v>
      </x:c>
      <x:c r="I301" s="8" t="str">
        <x:f>INDEX('Inputs and calculations'!$P$11:$P$326,MATCH(A301,'Inputs and calculations'!$N$11:$N$326,0))</x:f>
        <x:v>No</x:v>
      </x:c>
      <x:c r="J301" s="1" t="str">
        <x:f>INDEX('Inputs and calculations'!$Q$11:$Q$326,MATCH(A301,'Inputs and calculations'!$N$11:$N$326,0))</x:f>
        <x:v>Corporation FRL proxy</x:v>
      </x:c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</x:row>
    <x:row r="302" ht="20" customHeight="1">
      <x:c r="A302" s="8" t="n">
        <x:v>290</x:v>
      </x:c>
      <x:c r="B302" s="8" t="str">
        <x:f>INDEX('Inputs and calculations'!$O$11:$O$326,MATCH(A302,'Inputs and calculations'!$N$11:$N$326,0))</x:f>
        <x:v>1A</x:v>
      </x:c>
      <x:c r="C302" s="1" t="str">
        <x:f>INDEX('Inputs and calculations'!$A$11:$A$326,MATCH(A302,'Inputs and calculations'!$N$11:$N$326,0))</x:f>
        <x:v>North Daviess</x:v>
      </x:c>
      <x:c r="D302" s="9" t="n">
        <x:f>INDEX('Inputs and calculations'!$L$11:$L$326,MATCH(A302,'Inputs and calculations'!$N$11:$N$326,0))</x:f>
        <x:v>206</x:v>
      </x:c>
      <x:c r="E302" s="10" t="n">
        <x:f>INDEX('Inputs and calculations'!$K$11:$K$326,MATCH(A302,'Inputs and calculations'!$N$11:$N$326,0))</x:f>
        <x:v>0.4895238095238095</x:v>
      </x:c>
      <x:c r="F302" s="11" t="n">
        <x:f>INDEX('Inputs and calculations'!$M$11:$M$326,MATCH(A302,'Inputs and calculations'!$N$11:$N$326,0))</x:f>
        <x:v>165.66323809523809</x:v>
      </x:c>
      <x:c r="G302" s="8" t="str">
        <x:f>INDEX('Inputs and calculations'!$F$11:$F$326,MATCH(A302,'Inputs and calculations'!$N$11:$N$326,0))</x:f>
        <x:v>1A</x:v>
      </x:c>
      <x:c r="H302" s="8" t="str">
        <x:f>INDEX('Inputs and calculations'!$G$11:$G$326,MATCH(A302,'Inputs and calculations'!$N$11:$N$326,0))</x:f>
        <x:v>No</x:v>
      </x:c>
      <x:c r="I302" s="8" t="str">
        <x:f>INDEX('Inputs and calculations'!$P$11:$P$326,MATCH(A302,'Inputs and calculations'!$N$11:$N$326,0))</x:f>
        <x:v>No</x:v>
      </x:c>
      <x:c r="J302" s="1" t="str">
        <x:f>INDEX('Inputs and calculations'!$Q$11:$Q$326,MATCH(A302,'Inputs and calculations'!$N$11:$N$326,0))</x:f>
        <x:v>Corporation FRL proxy</x:v>
      </x:c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</x:row>
    <x:row r="303" ht="20" customHeight="1">
      <x:c r="A303" s="8" t="n">
        <x:v>291</x:v>
      </x:c>
      <x:c r="B303" s="8" t="str">
        <x:f>INDEX('Inputs and calculations'!$O$11:$O$326,MATCH(A303,'Inputs and calculations'!$N$11:$N$326,0))</x:f>
        <x:v>1A</x:v>
      </x:c>
      <x:c r="C303" s="1" t="str">
        <x:f>INDEX('Inputs and calculations'!$A$11:$A$326,MATCH(A303,'Inputs and calculations'!$N$11:$N$326,0))</x:f>
        <x:v>Bowman Leadership Academy</x:v>
      </x:c>
      <x:c r="D303" s="9" t="n">
        <x:f>INDEX('Inputs and calculations'!$L$11:$L$326,MATCH(A303,'Inputs and calculations'!$N$11:$N$326,0))</x:f>
        <x:v>222</x:v>
      </x:c>
      <x:c r="E303" s="10" t="n">
        <x:f>INDEX('Inputs and calculations'!$K$11:$K$326,MATCH(A303,'Inputs and calculations'!$N$11:$N$326,0))</x:f>
        <x:v>0.6671035386631717</x:v>
      </x:c>
      <x:c r="F303" s="11" t="n">
        <x:f>INDEX('Inputs and calculations'!$M$11:$M$326,MATCH(A303,'Inputs and calculations'!$N$11:$N$326,0))</x:f>
        <x:v>162.76120576671033</x:v>
      </x:c>
      <x:c r="G303" s="8" t="str">
        <x:f>INDEX('Inputs and calculations'!$F$11:$F$326,MATCH(A303,'Inputs and calculations'!$N$11:$N$326,0))</x:f>
        <x:v>1A</x:v>
      </x:c>
      <x:c r="H303" s="8" t="str">
        <x:f>INDEX('Inputs and calculations'!$G$11:$G$326,MATCH(A303,'Inputs and calculations'!$N$11:$N$326,0))</x:f>
        <x:v>No</x:v>
      </x:c>
      <x:c r="I303" s="8" t="str">
        <x:f>INDEX('Inputs and calculations'!$P$11:$P$326,MATCH(A303,'Inputs and calculations'!$N$11:$N$326,0))</x:f>
        <x:v>No</x:v>
      </x:c>
      <x:c r="J303" s="1" t="str">
        <x:f>INDEX('Inputs and calculations'!$Q$11:$Q$326,MATCH(A303,'Inputs and calculations'!$N$11:$N$326,0))</x:f>
        <x:v>Corporation FRL proxy</x:v>
      </x:c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</x:row>
    <x:row r="304" ht="20" customHeight="1">
      <x:c r="A304" s="8" t="n">
        <x:v>292</x:v>
      </x:c>
      <x:c r="B304" s="8" t="str">
        <x:f>INDEX('Inputs and calculations'!$O$11:$O$326,MATCH(A304,'Inputs and calculations'!$N$11:$N$326,0))</x:f>
        <x:v>1A</x:v>
      </x:c>
      <x:c r="C304" s="1" t="str">
        <x:f>INDEX('Inputs and calculations'!$A$11:$A$326,MATCH(A304,'Inputs and calculations'!$N$11:$N$326,0))</x:f>
        <x:v>Pioneer</x:v>
      </x:c>
      <x:c r="D304" s="9" t="n">
        <x:f>INDEX('Inputs and calculations'!$L$11:$L$326,MATCH(A304,'Inputs and calculations'!$N$11:$N$326,0))</x:f>
        <x:v>199</x:v>
      </x:c>
      <x:c r="E304" s="10" t="n">
        <x:f>INDEX('Inputs and calculations'!$K$11:$K$326,MATCH(A304,'Inputs and calculations'!$N$11:$N$326,0))</x:f>
        <x:v>0.45610034207525657</x:v>
      </x:c>
      <x:c r="F304" s="11" t="n">
        <x:f>INDEX('Inputs and calculations'!$M$11:$M$326,MATCH(A304,'Inputs and calculations'!$N$11:$N$326,0))</x:f>
        <x:v>162.69441277080958</x:v>
      </x:c>
      <x:c r="G304" s="8" t="str">
        <x:f>INDEX('Inputs and calculations'!$F$11:$F$326,MATCH(A304,'Inputs and calculations'!$N$11:$N$326,0))</x:f>
        <x:v>1A</x:v>
      </x:c>
      <x:c r="H304" s="8" t="str">
        <x:f>INDEX('Inputs and calculations'!$G$11:$G$326,MATCH(A304,'Inputs and calculations'!$N$11:$N$326,0))</x:f>
        <x:v>No</x:v>
      </x:c>
      <x:c r="I304" s="8" t="str">
        <x:f>INDEX('Inputs and calculations'!$P$11:$P$326,MATCH(A304,'Inputs and calculations'!$N$11:$N$326,0))</x:f>
        <x:v>No</x:v>
      </x:c>
      <x:c r="J304" s="1" t="str">
        <x:f>INDEX('Inputs and calculations'!$Q$11:$Q$326,MATCH(A304,'Inputs and calculations'!$N$11:$N$326,0))</x:f>
        <x:v>Corporation FRL proxy</x:v>
      </x:c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</x:row>
    <x:row r="305" ht="20" customHeight="1">
      <x:c r="A305" s="8" t="n">
        <x:v>293</x:v>
      </x:c>
      <x:c r="B305" s="8" t="str">
        <x:f>INDEX('Inputs and calculations'!$O$11:$O$326,MATCH(A305,'Inputs and calculations'!$N$11:$N$326,0))</x:f>
        <x:v>1A</x:v>
      </x:c>
      <x:c r="C305" s="1" t="str">
        <x:f>INDEX('Inputs and calculations'!$A$11:$A$326,MATCH(A305,'Inputs and calculations'!$N$11:$N$326,0))</x:f>
        <x:v>Triton</x:v>
      </x:c>
      <x:c r="D305" s="9" t="n">
        <x:f>INDEX('Inputs and calculations'!$L$11:$L$326,MATCH(A305,'Inputs and calculations'!$N$11:$N$326,0))</x:f>
        <x:v>198</x:v>
      </x:c>
      <x:c r="E305" s="10" t="n">
        <x:f>INDEX('Inputs and calculations'!$K$11:$K$326,MATCH(A305,'Inputs and calculations'!$N$11:$N$326,0))</x:f>
        <x:v>0.47020585048754066</x:v>
      </x:c>
      <x:c r="F305" s="11" t="n">
        <x:f>INDEX('Inputs and calculations'!$M$11:$M$326,MATCH(A305,'Inputs and calculations'!$N$11:$N$326,0))</x:f>
        <x:v>160.7596966413868</x:v>
      </x:c>
      <x:c r="G305" s="8" t="str">
        <x:f>INDEX('Inputs and calculations'!$F$11:$F$326,MATCH(A305,'Inputs and calculations'!$N$11:$N$326,0))</x:f>
        <x:v>1A</x:v>
      </x:c>
      <x:c r="H305" s="8" t="str">
        <x:f>INDEX('Inputs and calculations'!$G$11:$G$326,MATCH(A305,'Inputs and calculations'!$N$11:$N$326,0))</x:f>
        <x:v>No</x:v>
      </x:c>
      <x:c r="I305" s="8" t="str">
        <x:f>INDEX('Inputs and calculations'!$P$11:$P$326,MATCH(A305,'Inputs and calculations'!$N$11:$N$326,0))</x:f>
        <x:v>No</x:v>
      </x:c>
      <x:c r="J305" s="1" t="str">
        <x:f>INDEX('Inputs and calculations'!$Q$11:$Q$326,MATCH(A305,'Inputs and calculations'!$N$11:$N$326,0))</x:f>
        <x:v>Corporation FRL proxy</x:v>
      </x:c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</x:row>
    <x:row r="306" ht="20" customHeight="1">
      <x:c r="A306" s="8" t="n">
        <x:v>294</x:v>
      </x:c>
      <x:c r="B306" s="8" t="str">
        <x:f>INDEX('Inputs and calculations'!$O$11:$O$326,MATCH(A306,'Inputs and calculations'!$N$11:$N$326,0))</x:f>
        <x:v>1A</x:v>
      </x:c>
      <x:c r="C306" s="1" t="str">
        <x:f>INDEX('Inputs and calculations'!$A$11:$A$326,MATCH(A306,'Inputs and calculations'!$N$11:$N$326,0))</x:f>
        <x:v>Southern Wells</x:v>
      </x:c>
      <x:c r="D306" s="9" t="n">
        <x:f>INDEX('Inputs and calculations'!$L$11:$L$326,MATCH(A306,'Inputs and calculations'!$N$11:$N$326,0))</x:f>
        <x:v>191</x:v>
      </x:c>
      <x:c r="E306" s="10" t="n">
        <x:f>INDEX('Inputs and calculations'!$K$11:$K$326,MATCH(A306,'Inputs and calculations'!$N$11:$N$326,0))</x:f>
        <x:v>0.3958573072497123</x:v>
      </x:c>
      <x:c r="F306" s="11" t="n">
        <x:f>INDEX('Inputs and calculations'!$M$11:$M$326,MATCH(A306,'Inputs and calculations'!$N$11:$N$326,0))</x:f>
        <x:v>160.75650172612197</x:v>
      </x:c>
      <x:c r="G306" s="8" t="str">
        <x:f>INDEX('Inputs and calculations'!$F$11:$F$326,MATCH(A306,'Inputs and calculations'!$N$11:$N$326,0))</x:f>
        <x:v>1A</x:v>
      </x:c>
      <x:c r="H306" s="8" t="str">
        <x:f>INDEX('Inputs and calculations'!$G$11:$G$326,MATCH(A306,'Inputs and calculations'!$N$11:$N$326,0))</x:f>
        <x:v>No</x:v>
      </x:c>
      <x:c r="I306" s="8" t="str">
        <x:f>INDEX('Inputs and calculations'!$P$11:$P$326,MATCH(A306,'Inputs and calculations'!$N$11:$N$326,0))</x:f>
        <x:v>No</x:v>
      </x:c>
      <x:c r="J306" s="1" t="str">
        <x:f>INDEX('Inputs and calculations'!$Q$11:$Q$326,MATCH(A306,'Inputs and calculations'!$N$11:$N$326,0))</x:f>
        <x:v>Corporation FRL proxy</x:v>
      </x:c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</x:row>
    <x:row r="307" ht="20" customHeight="1">
      <x:c r="A307" s="8" t="n">
        <x:v>295</x:v>
      </x:c>
      <x:c r="B307" s="8" t="str">
        <x:f>INDEX('Inputs and calculations'!$O$11:$O$326,MATCH(A307,'Inputs and calculations'!$N$11:$N$326,0))</x:f>
        <x:v>1A</x:v>
      </x:c>
      <x:c r="C307" s="1" t="str">
        <x:f>INDEX('Inputs and calculations'!$A$11:$A$326,MATCH(A307,'Inputs and calculations'!$N$11:$N$326,0))</x:f>
        <x:v>South Newton</x:v>
      </x:c>
      <x:c r="D307" s="9" t="n">
        <x:f>INDEX('Inputs and calculations'!$L$11:$L$326,MATCH(A307,'Inputs and calculations'!$N$11:$N$326,0))</x:f>
        <x:v>190</x:v>
      </x:c>
      <x:c r="E307" s="10" t="n">
        <x:f>INDEX('Inputs and calculations'!$K$11:$K$326,MATCH(A307,'Inputs and calculations'!$N$11:$N$326,0))</x:f>
        <x:v>0.4637336504161712</x:v>
      </x:c>
      <x:c r="F307" s="11" t="n">
        <x:f>INDEX('Inputs and calculations'!$M$11:$M$326,MATCH(A307,'Inputs and calculations'!$N$11:$N$326,0))</x:f>
        <x:v>154.756242568371</x:v>
      </x:c>
      <x:c r="G307" s="8" t="str">
        <x:f>INDEX('Inputs and calculations'!$F$11:$F$326,MATCH(A307,'Inputs and calculations'!$N$11:$N$326,0))</x:f>
        <x:v>1A</x:v>
      </x:c>
      <x:c r="H307" s="8" t="str">
        <x:f>INDEX('Inputs and calculations'!$G$11:$G$326,MATCH(A307,'Inputs and calculations'!$N$11:$N$326,0))</x:f>
        <x:v>No</x:v>
      </x:c>
      <x:c r="I307" s="8" t="str">
        <x:f>INDEX('Inputs and calculations'!$P$11:$P$326,MATCH(A307,'Inputs and calculations'!$N$11:$N$326,0))</x:f>
        <x:v>No</x:v>
      </x:c>
      <x:c r="J307" s="1" t="str">
        <x:f>INDEX('Inputs and calculations'!$Q$11:$Q$326,MATCH(A307,'Inputs and calculations'!$N$11:$N$326,0))</x:f>
        <x:v>Corporation FRL proxy</x:v>
      </x:c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</x:row>
    <x:row r="308" ht="20" customHeight="1">
      <x:c r="A308" s="8" t="n">
        <x:v>296</x:v>
      </x:c>
      <x:c r="B308" s="8" t="str">
        <x:f>INDEX('Inputs and calculations'!$O$11:$O$326,MATCH(A308,'Inputs and calculations'!$N$11:$N$326,0))</x:f>
        <x:v>1A</x:v>
      </x:c>
      <x:c r="C308" s="1" t="str">
        <x:f>INDEX('Inputs and calculations'!$A$11:$A$326,MATCH(A308,'Inputs and calculations'!$N$11:$N$326,0))</x:f>
        <x:v>Covington</x:v>
      </x:c>
      <x:c r="D308" s="9" t="n">
        <x:f>INDEX('Inputs and calculations'!$L$11:$L$326,MATCH(A308,'Inputs and calculations'!$N$11:$N$326,0))</x:f>
        <x:v>180</x:v>
      </x:c>
      <x:c r="E308" s="10" t="n">
        <x:f>INDEX('Inputs and calculations'!$K$11:$K$326,MATCH(A308,'Inputs and calculations'!$N$11:$N$326,0))</x:f>
        <x:v>0.3733650416171225</x:v>
      </x:c>
      <x:c r="F308" s="11" t="n">
        <x:f>INDEX('Inputs and calculations'!$M$11:$M$326,MATCH(A308,'Inputs and calculations'!$N$11:$N$326,0))</x:f>
        <x:v>153.11771700356718</x:v>
      </x:c>
      <x:c r="G308" s="8" t="str">
        <x:f>INDEX('Inputs and calculations'!$F$11:$F$326,MATCH(A308,'Inputs and calculations'!$N$11:$N$326,0))</x:f>
        <x:v>1A</x:v>
      </x:c>
      <x:c r="H308" s="8" t="str">
        <x:f>INDEX('Inputs and calculations'!$G$11:$G$326,MATCH(A308,'Inputs and calculations'!$N$11:$N$326,0))</x:f>
        <x:v>No</x:v>
      </x:c>
      <x:c r="I308" s="8" t="str">
        <x:f>INDEX('Inputs and calculations'!$P$11:$P$326,MATCH(A308,'Inputs and calculations'!$N$11:$N$326,0))</x:f>
        <x:v>No</x:v>
      </x:c>
      <x:c r="J308" s="1" t="str">
        <x:f>INDEX('Inputs and calculations'!$Q$11:$Q$326,MATCH(A308,'Inputs and calculations'!$N$11:$N$326,0))</x:f>
        <x:v>Corporation FRL proxy</x:v>
      </x:c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</x:row>
    <x:row r="309" ht="20" customHeight="1">
      <x:c r="A309" s="8" t="n">
        <x:v>297</x:v>
      </x:c>
      <x:c r="B309" s="8" t="str">
        <x:f>INDEX('Inputs and calculations'!$O$11:$O$326,MATCH(A309,'Inputs and calculations'!$N$11:$N$326,0))</x:f>
        <x:v>1A</x:v>
      </x:c>
      <x:c r="C309" s="1" t="str">
        <x:f>INDEX('Inputs and calculations'!$A$11:$A$326,MATCH(A309,'Inputs and calculations'!$N$11:$N$326,0))</x:f>
        <x:v>Southwood</x:v>
      </x:c>
      <x:c r="D309" s="9" t="n">
        <x:f>INDEX('Inputs and calculations'!$L$11:$L$326,MATCH(A309,'Inputs and calculations'!$N$11:$N$326,0))</x:f>
        <x:v>191</x:v>
      </x:c>
      <x:c r="E309" s="10" t="n">
        <x:f>INDEX('Inputs and calculations'!$K$11:$K$326,MATCH(A309,'Inputs and calculations'!$N$11:$N$326,0))</x:f>
        <x:v>0.49754135002235134</x:v>
      </x:c>
      <x:c r="F309" s="11" t="n">
        <x:f>INDEX('Inputs and calculations'!$M$11:$M$326,MATCH(A309,'Inputs and calculations'!$N$11:$N$326,0))</x:f>
        <x:v>152.98784085829234</x:v>
      </x:c>
      <x:c r="G309" s="8" t="str">
        <x:f>INDEX('Inputs and calculations'!$F$11:$F$326,MATCH(A309,'Inputs and calculations'!$N$11:$N$326,0))</x:f>
        <x:v>1A</x:v>
      </x:c>
      <x:c r="H309" s="8" t="str">
        <x:f>INDEX('Inputs and calculations'!$G$11:$G$326,MATCH(A309,'Inputs and calculations'!$N$11:$N$326,0))</x:f>
        <x:v>No</x:v>
      </x:c>
      <x:c r="I309" s="8" t="str">
        <x:f>INDEX('Inputs and calculations'!$P$11:$P$326,MATCH(A309,'Inputs and calculations'!$N$11:$N$326,0))</x:f>
        <x:v>No</x:v>
      </x:c>
      <x:c r="J309" s="1" t="str">
        <x:f>INDEX('Inputs and calculations'!$Q$11:$Q$326,MATCH(A309,'Inputs and calculations'!$N$11:$N$326,0))</x:f>
        <x:v>Corporation FRL proxy</x:v>
      </x:c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</x:row>
    <x:row r="310" ht="20" customHeight="1">
      <x:c r="A310" s="8" t="n">
        <x:v>298</x:v>
      </x:c>
      <x:c r="B310" s="8" t="str">
        <x:f>INDEX('Inputs and calculations'!$O$11:$O$326,MATCH(A310,'Inputs and calculations'!$N$11:$N$326,0))</x:f>
        <x:v>1A</x:v>
      </x:c>
      <x:c r="C310" s="1" t="str">
        <x:f>INDEX('Inputs and calculations'!$A$11:$A$326,MATCH(A310,'Inputs and calculations'!$N$11:$N$326,0))</x:f>
        <x:v>North Vermillion</x:v>
      </x:c>
      <x:c r="D310" s="9" t="n">
        <x:f>INDEX('Inputs and calculations'!$L$11:$L$326,MATCH(A310,'Inputs and calculations'!$N$11:$N$326,0))</x:f>
        <x:v>193</x:v>
      </x:c>
      <x:c r="E310" s="10" t="n">
        <x:f>INDEX('Inputs and calculations'!$K$11:$K$326,MATCH(A310,'Inputs and calculations'!$N$11:$N$326,0))</x:f>
        <x:v>0.5387755102040817</x:v>
      </x:c>
      <x:c r="F310" s="11" t="n">
        <x:f>INDEX('Inputs and calculations'!$M$11:$M$326,MATCH(A310,'Inputs and calculations'!$N$11:$N$326,0))</x:f>
        <x:v>151.4065306122449</x:v>
      </x:c>
      <x:c r="G310" s="8" t="str">
        <x:f>INDEX('Inputs and calculations'!$F$11:$F$326,MATCH(A310,'Inputs and calculations'!$N$11:$N$326,0))</x:f>
        <x:v>1A</x:v>
      </x:c>
      <x:c r="H310" s="8" t="str">
        <x:f>INDEX('Inputs and calculations'!$G$11:$G$326,MATCH(A310,'Inputs and calculations'!$N$11:$N$326,0))</x:f>
        <x:v>No</x:v>
      </x:c>
      <x:c r="I310" s="8" t="str">
        <x:f>INDEX('Inputs and calculations'!$P$11:$P$326,MATCH(A310,'Inputs and calculations'!$N$11:$N$326,0))</x:f>
        <x:v>No</x:v>
      </x:c>
      <x:c r="J310" s="1" t="str">
        <x:f>INDEX('Inputs and calculations'!$Q$11:$Q$326,MATCH(A310,'Inputs and calculations'!$N$11:$N$326,0))</x:f>
        <x:v>Corporation FRL proxy</x:v>
      </x:c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</x:row>
    <x:row r="311" ht="20" customHeight="1">
      <x:c r="A311" s="8" t="n">
        <x:v>299</x:v>
      </x:c>
      <x:c r="B311" s="8" t="str">
        <x:f>INDEX('Inputs and calculations'!$O$11:$O$326,MATCH(A311,'Inputs and calculations'!$N$11:$N$326,0))</x:f>
        <x:v>1A</x:v>
      </x:c>
      <x:c r="C311" s="1" t="str">
        <x:f>INDEX('Inputs and calculations'!$A$11:$A$326,MATCH(A311,'Inputs and calculations'!$N$11:$N$326,0))</x:f>
        <x:v>North Miami</x:v>
      </x:c>
      <x:c r="D311" s="9" t="n">
        <x:f>INDEX('Inputs and calculations'!$L$11:$L$326,MATCH(A311,'Inputs and calculations'!$N$11:$N$326,0))</x:f>
        <x:v>186</x:v>
      </x:c>
      <x:c r="E311" s="10" t="n">
        <x:f>INDEX('Inputs and calculations'!$K$11:$K$326,MATCH(A311,'Inputs and calculations'!$N$11:$N$326,0))</x:f>
        <x:v>0.47341772151898737</x:v>
      </x:c>
      <x:c r="F311" s="11" t="n">
        <x:f>INDEX('Inputs and calculations'!$M$11:$M$326,MATCH(A311,'Inputs and calculations'!$N$11:$N$326,0))</x:f>
        <x:v>150.77772151898733</x:v>
      </x:c>
      <x:c r="G311" s="8" t="str">
        <x:f>INDEX('Inputs and calculations'!$F$11:$F$326,MATCH(A311,'Inputs and calculations'!$N$11:$N$326,0))</x:f>
        <x:v>1A</x:v>
      </x:c>
      <x:c r="H311" s="8" t="str">
        <x:f>INDEX('Inputs and calculations'!$G$11:$G$326,MATCH(A311,'Inputs and calculations'!$N$11:$N$326,0))</x:f>
        <x:v>No</x:v>
      </x:c>
      <x:c r="I311" s="8" t="str">
        <x:f>INDEX('Inputs and calculations'!$P$11:$P$326,MATCH(A311,'Inputs and calculations'!$N$11:$N$326,0))</x:f>
        <x:v>No</x:v>
      </x:c>
      <x:c r="J311" s="1" t="str">
        <x:f>INDEX('Inputs and calculations'!$Q$11:$Q$326,MATCH(A311,'Inputs and calculations'!$N$11:$N$326,0))</x:f>
        <x:v>Corporation FRL proxy</x:v>
      </x:c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</x:row>
    <x:row r="312" ht="20" customHeight="1">
      <x:c r="A312" s="8" t="n">
        <x:v>300</x:v>
      </x:c>
      <x:c r="B312" s="8" t="str">
        <x:f>INDEX('Inputs and calculations'!$O$11:$O$326,MATCH(A312,'Inputs and calculations'!$N$11:$N$326,0))</x:f>
        <x:v>1A</x:v>
      </x:c>
      <x:c r="C312" s="1" t="str">
        <x:f>INDEX('Inputs and calculations'!$A$11:$A$326,MATCH(A312,'Inputs and calculations'!$N$11:$N$326,0))</x:f>
        <x:v>Springs Valley</x:v>
      </x:c>
      <x:c r="D312" s="9" t="n">
        <x:f>INDEX('Inputs and calculations'!$L$11:$L$326,MATCH(A312,'Inputs and calculations'!$N$11:$N$326,0))</x:f>
        <x:v>192</x:v>
      </x:c>
      <x:c r="E312" s="10" t="n">
        <x:f>INDEX('Inputs and calculations'!$K$11:$K$326,MATCH(A312,'Inputs and calculations'!$N$11:$N$326,0))</x:f>
        <x:v>0.5807600950118765</x:v>
      </x:c>
      <x:c r="F312" s="11" t="n">
        <x:f>INDEX('Inputs and calculations'!$M$11:$M$326,MATCH(A312,'Inputs and calculations'!$N$11:$N$326,0))</x:f>
        <x:v>147.39762470308787</x:v>
      </x:c>
      <x:c r="G312" s="8" t="str">
        <x:f>INDEX('Inputs and calculations'!$F$11:$F$326,MATCH(A312,'Inputs and calculations'!$N$11:$N$326,0))</x:f>
        <x:v>1A</x:v>
      </x:c>
      <x:c r="H312" s="8" t="str">
        <x:f>INDEX('Inputs and calculations'!$G$11:$G$326,MATCH(A312,'Inputs and calculations'!$N$11:$N$326,0))</x:f>
        <x:v>No</x:v>
      </x:c>
      <x:c r="I312" s="8" t="str">
        <x:f>INDEX('Inputs and calculations'!$P$11:$P$326,MATCH(A312,'Inputs and calculations'!$N$11:$N$326,0))</x:f>
        <x:v>No</x:v>
      </x:c>
      <x:c r="J312" s="1" t="str">
        <x:f>INDEX('Inputs and calculations'!$Q$11:$Q$326,MATCH(A312,'Inputs and calculations'!$N$11:$N$326,0))</x:f>
        <x:v>Corporation FRL proxy</x:v>
      </x:c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</x:row>
    <x:row r="313" ht="20" customHeight="1">
      <x:c r="A313" s="8" t="n">
        <x:v>301</x:v>
      </x:c>
      <x:c r="B313" s="8" t="str">
        <x:f>INDEX('Inputs and calculations'!$O$11:$O$326,MATCH(A313,'Inputs and calculations'!$N$11:$N$326,0))</x:f>
        <x:v>1A</x:v>
      </x:c>
      <x:c r="C313" s="1" t="str">
        <x:f>INDEX('Inputs and calculations'!$A$11:$A$326,MATCH(A313,'Inputs and calculations'!$N$11:$N$326,0))</x:f>
        <x:v>North Central (Farmersburg)</x:v>
      </x:c>
      <x:c r="D313" s="9" t="n">
        <x:f>INDEX('Inputs and calculations'!$L$11:$L$326,MATCH(A313,'Inputs and calculations'!$N$11:$N$326,0))</x:f>
        <x:v>184</x:v>
      </x:c>
      <x:c r="E313" s="10" t="n">
        <x:f>INDEX('Inputs and calculations'!$K$11:$K$326,MATCH(A313,'Inputs and calculations'!$N$11:$N$326,0))</x:f>
        <x:v>0.50066401062417</x:v>
      </x:c>
      <x:c r="F313" s="11" t="n">
        <x:f>INDEX('Inputs and calculations'!$M$11:$M$326,MATCH(A313,'Inputs and calculations'!$N$11:$N$326,0))</x:f>
        <x:v>147.1511288180611</x:v>
      </x:c>
      <x:c r="G313" s="8" t="str">
        <x:f>INDEX('Inputs and calculations'!$F$11:$F$326,MATCH(A313,'Inputs and calculations'!$N$11:$N$326,0))</x:f>
        <x:v>1A</x:v>
      </x:c>
      <x:c r="H313" s="8" t="str">
        <x:f>INDEX('Inputs and calculations'!$G$11:$G$326,MATCH(A313,'Inputs and calculations'!$N$11:$N$326,0))</x:f>
        <x:v>No</x:v>
      </x:c>
      <x:c r="I313" s="8" t="str">
        <x:f>INDEX('Inputs and calculations'!$P$11:$P$326,MATCH(A313,'Inputs and calculations'!$N$11:$N$326,0))</x:f>
        <x:v>No</x:v>
      </x:c>
      <x:c r="J313" s="1" t="str">
        <x:f>INDEX('Inputs and calculations'!$Q$11:$Q$326,MATCH(A313,'Inputs and calculations'!$N$11:$N$326,0))</x:f>
        <x:v>Corporation FRL proxy</x:v>
      </x:c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</x:row>
    <x:row r="314" ht="20" customHeight="1">
      <x:c r="A314" s="8" t="n">
        <x:v>302</x:v>
      </x:c>
      <x:c r="B314" s="8" t="str">
        <x:f>INDEX('Inputs and calculations'!$O$11:$O$326,MATCH(A314,'Inputs and calculations'!$N$11:$N$326,0))</x:f>
        <x:v>1A</x:v>
      </x:c>
      <x:c r="C314" s="1" t="str">
        <x:f>INDEX('Inputs and calculations'!$A$11:$A$326,MATCH(A314,'Inputs and calculations'!$N$11:$N$326,0))</x:f>
        <x:v>Wes-Del</x:v>
      </x:c>
      <x:c r="D314" s="9" t="n">
        <x:f>INDEX('Inputs and calculations'!$L$11:$L$326,MATCH(A314,'Inputs and calculations'!$N$11:$N$326,0))</x:f>
        <x:v>187</x:v>
      </x:c>
      <x:c r="E314" s="10" t="n">
        <x:f>INDEX('Inputs and calculations'!$K$11:$K$326,MATCH(A314,'Inputs and calculations'!$N$11:$N$326,0))</x:f>
        <x:v>0.5720670391061452</x:v>
      </x:c>
      <x:c r="F314" s="11" t="n">
        <x:f>INDEX('Inputs and calculations'!$M$11:$M$326,MATCH(A314,'Inputs and calculations'!$N$11:$N$326,0))</x:f>
        <x:v>144.20938547486034</x:v>
      </x:c>
      <x:c r="G314" s="8" t="str">
        <x:f>INDEX('Inputs and calculations'!$F$11:$F$326,MATCH(A314,'Inputs and calculations'!$N$11:$N$326,0))</x:f>
        <x:v>1A</x:v>
      </x:c>
      <x:c r="H314" s="8" t="str">
        <x:f>INDEX('Inputs and calculations'!$G$11:$G$326,MATCH(A314,'Inputs and calculations'!$N$11:$N$326,0))</x:f>
        <x:v>No</x:v>
      </x:c>
      <x:c r="I314" s="8" t="str">
        <x:f>INDEX('Inputs and calculations'!$P$11:$P$326,MATCH(A314,'Inputs and calculations'!$N$11:$N$326,0))</x:f>
        <x:v>No</x:v>
      </x:c>
      <x:c r="J314" s="1" t="str">
        <x:f>INDEX('Inputs and calculations'!$Q$11:$Q$326,MATCH(A314,'Inputs and calculations'!$N$11:$N$326,0))</x:f>
        <x:v>Corporation FRL proxy</x:v>
      </x:c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</x:row>
    <x:row r="315" ht="20" customHeight="1">
      <x:c r="A315" s="8" t="n">
        <x:v>303</x:v>
      </x:c>
      <x:c r="B315" s="8" t="str">
        <x:f>INDEX('Inputs and calculations'!$O$11:$O$326,MATCH(A315,'Inputs and calculations'!$N$11:$N$326,0))</x:f>
        <x:v>1A</x:v>
      </x:c>
      <x:c r="C315" s="1" t="str">
        <x:f>INDEX('Inputs and calculations'!$A$11:$A$326,MATCH(A315,'Inputs and calculations'!$N$11:$N$326,0))</x:f>
        <x:v>Tri</x:v>
      </x:c>
      <x:c r="D315" s="9" t="n">
        <x:f>INDEX('Inputs and calculations'!$L$11:$L$326,MATCH(A315,'Inputs and calculations'!$N$11:$N$326,0))</x:f>
        <x:v>170</x:v>
      </x:c>
      <x:c r="E315" s="10" t="n">
        <x:f>INDEX('Inputs and calculations'!$K$11:$K$326,MATCH(A315,'Inputs and calculations'!$N$11:$N$326,0))</x:f>
        <x:v>0.3900255754475703</x:v>
      </x:c>
      <x:c r="F315" s="11" t="n">
        <x:f>INDEX('Inputs and calculations'!$M$11:$M$326,MATCH(A315,'Inputs and calculations'!$N$11:$N$326,0))</x:f>
        <x:v>143.47826086956522</x:v>
      </x:c>
      <x:c r="G315" s="8" t="str">
        <x:f>INDEX('Inputs and calculations'!$F$11:$F$326,MATCH(A315,'Inputs and calculations'!$N$11:$N$326,0))</x:f>
        <x:v>1A</x:v>
      </x:c>
      <x:c r="H315" s="8" t="str">
        <x:f>INDEX('Inputs and calculations'!$G$11:$G$326,MATCH(A315,'Inputs and calculations'!$N$11:$N$326,0))</x:f>
        <x:v>No</x:v>
      </x:c>
      <x:c r="I315" s="8" t="str">
        <x:f>INDEX('Inputs and calculations'!$P$11:$P$326,MATCH(A315,'Inputs and calculations'!$N$11:$N$326,0))</x:f>
        <x:v>No</x:v>
      </x:c>
      <x:c r="J315" s="1" t="str">
        <x:f>INDEX('Inputs and calculations'!$Q$11:$Q$326,MATCH(A315,'Inputs and calculations'!$N$11:$N$326,0))</x:f>
        <x:v>Corporation FRL proxy</x:v>
      </x:c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</x:row>
    <x:row r="316" ht="20" customHeight="1">
      <x:c r="A316" s="8" t="n">
        <x:v>304</x:v>
      </x:c>
      <x:c r="B316" s="8" t="str">
        <x:f>INDEX('Inputs and calculations'!$O$11:$O$326,MATCH(A316,'Inputs and calculations'!$N$11:$N$326,0))</x:f>
        <x:v>1A</x:v>
      </x:c>
      <x:c r="C316" s="1" t="str">
        <x:f>INDEX('Inputs and calculations'!$A$11:$A$326,MATCH(A316,'Inputs and calculations'!$N$11:$N$326,0))</x:f>
        <x:v>South Decatur</x:v>
      </x:c>
      <x:c r="D316" s="9" t="n">
        <x:f>INDEX('Inputs and calculations'!$L$11:$L$326,MATCH(A316,'Inputs and calculations'!$N$11:$N$326,0))</x:f>
        <x:v>171</x:v>
      </x:c>
      <x:c r="E316" s="10" t="n">
        <x:f>INDEX('Inputs and calculations'!$K$11:$K$326,MATCH(A316,'Inputs and calculations'!$N$11:$N$326,0))</x:f>
        <x:v>0.4510135135135135</x:v>
      </x:c>
      <x:c r="F316" s="11" t="n">
        <x:f>INDEX('Inputs and calculations'!$M$11:$M$326,MATCH(A316,'Inputs and calculations'!$N$11:$N$326,0))</x:f>
        <x:v>140.15067567567567</x:v>
      </x:c>
      <x:c r="G316" s="8" t="str">
        <x:f>INDEX('Inputs and calculations'!$F$11:$F$326,MATCH(A316,'Inputs and calculations'!$N$11:$N$326,0))</x:f>
        <x:v>1A</x:v>
      </x:c>
      <x:c r="H316" s="8" t="str">
        <x:f>INDEX('Inputs and calculations'!$G$11:$G$326,MATCH(A316,'Inputs and calculations'!$N$11:$N$326,0))</x:f>
        <x:v>No</x:v>
      </x:c>
      <x:c r="I316" s="8" t="str">
        <x:f>INDEX('Inputs and calculations'!$P$11:$P$326,MATCH(A316,'Inputs and calculations'!$N$11:$N$326,0))</x:f>
        <x:v>No</x:v>
      </x:c>
      <x:c r="J316" s="1" t="str">
        <x:f>INDEX('Inputs and calculations'!$Q$11:$Q$326,MATCH(A316,'Inputs and calculations'!$N$11:$N$326,0))</x:f>
        <x:v>Corporation FRL proxy</x:v>
      </x:c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</x:row>
    <x:row r="317" ht="20" customHeight="1">
      <x:c r="A317" s="8" t="n">
        <x:v>305</x:v>
      </x:c>
      <x:c r="B317" s="8" t="str">
        <x:f>INDEX('Inputs and calculations'!$O$11:$O$326,MATCH(A317,'Inputs and calculations'!$N$11:$N$326,0))</x:f>
        <x:v>1A</x:v>
      </x:c>
      <x:c r="C317" s="1" t="str">
        <x:f>INDEX('Inputs and calculations'!$A$11:$A$326,MATCH(A317,'Inputs and calculations'!$N$11:$N$326,0))</x:f>
        <x:v>Clinton Central</x:v>
      </x:c>
      <x:c r="D317" s="9" t="n">
        <x:f>INDEX('Inputs and calculations'!$L$11:$L$326,MATCH(A317,'Inputs and calculations'!$N$11:$N$326,0))</x:f>
        <x:v>169</x:v>
      </x:c>
      <x:c r="E317" s="10" t="n">
        <x:f>INDEX('Inputs and calculations'!$K$11:$K$326,MATCH(A317,'Inputs and calculations'!$N$11:$N$326,0))</x:f>
        <x:v>0.4517543859649123</x:v>
      </x:c>
      <x:c r="F317" s="11" t="n">
        <x:f>INDEX('Inputs and calculations'!$M$11:$M$326,MATCH(A317,'Inputs and calculations'!$N$11:$N$326,0))</x:f>
        <x:v>138.46140350877192</x:v>
      </x:c>
      <x:c r="G317" s="8" t="str">
        <x:f>INDEX('Inputs and calculations'!$F$11:$F$326,MATCH(A317,'Inputs and calculations'!$N$11:$N$326,0))</x:f>
        <x:v>1A</x:v>
      </x:c>
      <x:c r="H317" s="8" t="str">
        <x:f>INDEX('Inputs and calculations'!$G$11:$G$326,MATCH(A317,'Inputs and calculations'!$N$11:$N$326,0))</x:f>
        <x:v>No</x:v>
      </x:c>
      <x:c r="I317" s="8" t="str">
        <x:f>INDEX('Inputs and calculations'!$P$11:$P$326,MATCH(A317,'Inputs and calculations'!$N$11:$N$326,0))</x:f>
        <x:v>No</x:v>
      </x:c>
      <x:c r="J317" s="1" t="str">
        <x:f>INDEX('Inputs and calculations'!$Q$11:$Q$326,MATCH(A317,'Inputs and calculations'!$N$11:$N$326,0))</x:f>
        <x:v>Corporation FRL proxy</x:v>
      </x:c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</x:row>
    <x:row r="318" ht="20" customHeight="1">
      <x:c r="A318" s="8" t="n">
        <x:v>306</x:v>
      </x:c>
      <x:c r="B318" s="8" t="str">
        <x:f>INDEX('Inputs and calculations'!$O$11:$O$326,MATCH(A318,'Inputs and calculations'!$N$11:$N$326,0))</x:f>
        <x:v>1A</x:v>
      </x:c>
      <x:c r="C318" s="1" t="str">
        <x:f>INDEX('Inputs and calculations'!$A$11:$A$326,MATCH(A318,'Inputs and calculations'!$N$11:$N$326,0))</x:f>
        <x:v>North White</x:v>
      </x:c>
      <x:c r="D318" s="9" t="n">
        <x:f>INDEX('Inputs and calculations'!$L$11:$L$326,MATCH(A318,'Inputs and calculations'!$N$11:$N$326,0))</x:f>
        <x:v>194</x:v>
      </x:c>
      <x:c r="E318" s="10" t="n">
        <x:f>INDEX('Inputs and calculations'!$K$11:$K$326,MATCH(A318,'Inputs and calculations'!$N$11:$N$326,0))</x:f>
        <x:v>0.7578313253012048</x:v>
      </x:c>
      <x:c r="F318" s="11" t="n">
        <x:f>INDEX('Inputs and calculations'!$M$11:$M$326,MATCH(A318,'Inputs and calculations'!$N$11:$N$326,0))</x:f>
        <x:v>135.19228915662652</x:v>
      </x:c>
      <x:c r="G318" s="8" t="str">
        <x:f>INDEX('Inputs and calculations'!$F$11:$F$326,MATCH(A318,'Inputs and calculations'!$N$11:$N$326,0))</x:f>
        <x:v>1A</x:v>
      </x:c>
      <x:c r="H318" s="8" t="str">
        <x:f>INDEX('Inputs and calculations'!$G$11:$G$326,MATCH(A318,'Inputs and calculations'!$N$11:$N$326,0))</x:f>
        <x:v>No</x:v>
      </x:c>
      <x:c r="I318" s="8" t="str">
        <x:f>INDEX('Inputs and calculations'!$P$11:$P$326,MATCH(A318,'Inputs and calculations'!$N$11:$N$326,0))</x:f>
        <x:v>No</x:v>
      </x:c>
      <x:c r="J318" s="1" t="str">
        <x:f>INDEX('Inputs and calculations'!$Q$11:$Q$326,MATCH(A318,'Inputs and calculations'!$N$11:$N$326,0))</x:f>
        <x:v>Corporation FRL proxy</x:v>
      </x:c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</x:row>
    <x:row r="319" ht="20" customHeight="1">
      <x:c r="A319" s="8" t="n">
        <x:v>307</x:v>
      </x:c>
      <x:c r="B319" s="8" t="str">
        <x:f>INDEX('Inputs and calculations'!$O$11:$O$326,MATCH(A319,'Inputs and calculations'!$N$11:$N$326,0))</x:f>
        <x:v>1A</x:v>
      </x:c>
      <x:c r="C319" s="1" t="str">
        <x:f>INDEX('Inputs and calculations'!$A$11:$A$326,MATCH(A319,'Inputs and calculations'!$N$11:$N$326,0))</x:f>
        <x:v>Tri-County</x:v>
      </x:c>
      <x:c r="D319" s="9" t="n">
        <x:f>INDEX('Inputs and calculations'!$L$11:$L$326,MATCH(A319,'Inputs and calculations'!$N$11:$N$326,0))</x:f>
        <x:v>147</x:v>
      </x:c>
      <x:c r="E319" s="10" t="n">
        <x:f>INDEX('Inputs and calculations'!$K$11:$K$326,MATCH(A319,'Inputs and calculations'!$N$11:$N$326,0))</x:f>
        <x:v>0.38910505836575876</x:v>
      </x:c>
      <x:c r="F319" s="11" t="n">
        <x:f>INDEX('Inputs and calculations'!$M$11:$M$326,MATCH(A319,'Inputs and calculations'!$N$11:$N$326,0))</x:f>
        <x:v>124.12062256809338</x:v>
      </x:c>
      <x:c r="G319" s="8" t="str">
        <x:f>INDEX('Inputs and calculations'!$F$11:$F$326,MATCH(A319,'Inputs and calculations'!$N$11:$N$326,0))</x:f>
        <x:v>1A</x:v>
      </x:c>
      <x:c r="H319" s="8" t="str">
        <x:f>INDEX('Inputs and calculations'!$G$11:$G$326,MATCH(A319,'Inputs and calculations'!$N$11:$N$326,0))</x:f>
        <x:v>No</x:v>
      </x:c>
      <x:c r="I319" s="8" t="str">
        <x:f>INDEX('Inputs and calculations'!$P$11:$P$326,MATCH(A319,'Inputs and calculations'!$N$11:$N$326,0))</x:f>
        <x:v>No</x:v>
      </x:c>
      <x:c r="J319" s="1" t="str">
        <x:f>INDEX('Inputs and calculations'!$Q$11:$Q$326,MATCH(A319,'Inputs and calculations'!$N$11:$N$326,0))</x:f>
        <x:v>Corporation FRL proxy</x:v>
      </x:c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</x:row>
    <x:row r="320" ht="20" customHeight="1">
      <x:c r="A320" s="8" t="n">
        <x:v>308</x:v>
      </x:c>
      <x:c r="B320" s="8" t="str">
        <x:f>INDEX('Inputs and calculations'!$O$11:$O$326,MATCH(A320,'Inputs and calculations'!$N$11:$N$326,0))</x:f>
        <x:v>1A</x:v>
      </x:c>
      <x:c r="C320" s="1" t="str">
        <x:f>INDEX('Inputs and calculations'!$A$11:$A$326,MATCH(A320,'Inputs and calculations'!$N$11:$N$326,0))</x:f>
        <x:v>Union City</x:v>
      </x:c>
      <x:c r="D320" s="9" t="n">
        <x:f>INDEX('Inputs and calculations'!$L$11:$L$326,MATCH(A320,'Inputs and calculations'!$N$11:$N$326,0))</x:f>
        <x:v>171</x:v>
      </x:c>
      <x:c r="E320" s="10" t="n">
        <x:f>INDEX('Inputs and calculations'!$K$11:$K$326,MATCH(A320,'Inputs and calculations'!$N$11:$N$326,0))</x:f>
        <x:v>0.687292817679558</x:v>
      </x:c>
      <x:c r="F320" s="11" t="n">
        <x:f>INDEX('Inputs and calculations'!$M$11:$M$326,MATCH(A320,'Inputs and calculations'!$N$11:$N$326,0))</x:f>
        <x:v>123.98917127071824</x:v>
      </x:c>
      <x:c r="G320" s="8" t="str">
        <x:f>INDEX('Inputs and calculations'!$F$11:$F$326,MATCH(A320,'Inputs and calculations'!$N$11:$N$326,0))</x:f>
        <x:v>1A</x:v>
      </x:c>
      <x:c r="H320" s="8" t="str">
        <x:f>INDEX('Inputs and calculations'!$G$11:$G$326,MATCH(A320,'Inputs and calculations'!$N$11:$N$326,0))</x:f>
        <x:v>No</x:v>
      </x:c>
      <x:c r="I320" s="8" t="str">
        <x:f>INDEX('Inputs and calculations'!$P$11:$P$326,MATCH(A320,'Inputs and calculations'!$N$11:$N$326,0))</x:f>
        <x:v>No</x:v>
      </x:c>
      <x:c r="J320" s="1" t="str">
        <x:f>INDEX('Inputs and calculations'!$Q$11:$Q$326,MATCH(A320,'Inputs and calculations'!$N$11:$N$326,0))</x:f>
        <x:v>Corporation FRL proxy</x:v>
      </x:c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</x:row>
    <x:row r="321" ht="20" customHeight="1">
      <x:c r="A321" s="8" t="n">
        <x:v>309</x:v>
      </x:c>
      <x:c r="B321" s="8" t="str">
        <x:f>INDEX('Inputs and calculations'!$O$11:$O$326,MATCH(A321,'Inputs and calculations'!$N$11:$N$326,0))</x:f>
        <x:v>1A</x:v>
      </x:c>
      <x:c r="C321" s="1" t="str">
        <x:f>INDEX('Inputs and calculations'!$A$11:$A$326,MATCH(A321,'Inputs and calculations'!$N$11:$N$326,0))</x:f>
        <x:v>Culver Community</x:v>
      </x:c>
      <x:c r="D321" s="9" t="n">
        <x:f>INDEX('Inputs and calculations'!$L$11:$L$326,MATCH(A321,'Inputs and calculations'!$N$11:$N$326,0))</x:f>
        <x:v>162</x:v>
      </x:c>
      <x:c r="E321" s="10" t="n">
        <x:f>INDEX('Inputs and calculations'!$K$11:$K$326,MATCH(A321,'Inputs and calculations'!$N$11:$N$326,0))</x:f>
        <x:v>0.5970149253731343</x:v>
      </x:c>
      <x:c r="F321" s="11" t="n">
        <x:f>INDEX('Inputs and calculations'!$M$11:$M$326,MATCH(A321,'Inputs and calculations'!$N$11:$N$326,0))</x:f>
        <x:v>123.31343283582089</x:v>
      </x:c>
      <x:c r="G321" s="8" t="str">
        <x:f>INDEX('Inputs and calculations'!$F$11:$F$326,MATCH(A321,'Inputs and calculations'!$N$11:$N$326,0))</x:f>
        <x:v>1A</x:v>
      </x:c>
      <x:c r="H321" s="8" t="str">
        <x:f>INDEX('Inputs and calculations'!$G$11:$G$326,MATCH(A321,'Inputs and calculations'!$N$11:$N$326,0))</x:f>
        <x:v>No</x:v>
      </x:c>
      <x:c r="I321" s="8" t="str">
        <x:f>INDEX('Inputs and calculations'!$P$11:$P$326,MATCH(A321,'Inputs and calculations'!$N$11:$N$326,0))</x:f>
        <x:v>No</x:v>
      </x:c>
      <x:c r="J321" s="1" t="str">
        <x:f>INDEX('Inputs and calculations'!$Q$11:$Q$326,MATCH(A321,'Inputs and calculations'!$N$11:$N$326,0))</x:f>
        <x:v>Corporation FRL proxy</x:v>
      </x:c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</x:row>
    <x:row r="322" ht="20" customHeight="1">
      <x:c r="A322" s="8" t="n">
        <x:v>310</x:v>
      </x:c>
      <x:c r="B322" s="8" t="str">
        <x:f>INDEX('Inputs and calculations'!$O$11:$O$326,MATCH(A322,'Inputs and calculations'!$N$11:$N$326,0))</x:f>
        <x:v>1A</x:v>
      </x:c>
      <x:c r="C322" s="1" t="str">
        <x:f>INDEX('Inputs and calculations'!$A$11:$A$326,MATCH(A322,'Inputs and calculations'!$N$11:$N$326,0))</x:f>
        <x:v>Tri-Central</x:v>
      </x:c>
      <x:c r="D322" s="9" t="n">
        <x:f>INDEX('Inputs and calculations'!$L$11:$L$326,MATCH(A322,'Inputs and calculations'!$N$11:$N$326,0))</x:f>
        <x:v>149</x:v>
      </x:c>
      <x:c r="E322" s="10" t="n">
        <x:f>INDEX('Inputs and calculations'!$K$11:$K$326,MATCH(A322,'Inputs and calculations'!$N$11:$N$326,0))</x:f>
        <x:v>0.47182175622542594</x:v>
      </x:c>
      <x:c r="F322" s="11" t="n">
        <x:f>INDEX('Inputs and calculations'!$M$11:$M$326,MATCH(A322,'Inputs and calculations'!$N$11:$N$326,0))</x:f>
        <x:v>120.87942332896462</x:v>
      </x:c>
      <x:c r="G322" s="8" t="str">
        <x:f>INDEX('Inputs and calculations'!$F$11:$F$326,MATCH(A322,'Inputs and calculations'!$N$11:$N$326,0))</x:f>
        <x:v>1A</x:v>
      </x:c>
      <x:c r="H322" s="8" t="str">
        <x:f>INDEX('Inputs and calculations'!$G$11:$G$326,MATCH(A322,'Inputs and calculations'!$N$11:$N$326,0))</x:f>
        <x:v>No</x:v>
      </x:c>
      <x:c r="I322" s="8" t="str">
        <x:f>INDEX('Inputs and calculations'!$P$11:$P$326,MATCH(A322,'Inputs and calculations'!$N$11:$N$326,0))</x:f>
        <x:v>No</x:v>
      </x:c>
      <x:c r="J322" s="1" t="str">
        <x:f>INDEX('Inputs and calculations'!$Q$11:$Q$326,MATCH(A322,'Inputs and calculations'!$N$11:$N$326,0))</x:f>
        <x:v>Corporation FRL proxy</x:v>
      </x:c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</x:row>
    <x:row r="323" ht="20" customHeight="1">
      <x:c r="A323" s="8" t="n">
        <x:v>311</x:v>
      </x:c>
      <x:c r="B323" s="8" t="str">
        <x:f>INDEX('Inputs and calculations'!$O$11:$O$326,MATCH(A323,'Inputs and calculations'!$N$11:$N$326,0))</x:f>
        <x:v>1A</x:v>
      </x:c>
      <x:c r="C323" s="1" t="str">
        <x:f>INDEX('Inputs and calculations'!$A$11:$A$326,MATCH(A323,'Inputs and calculations'!$N$11:$N$326,0))</x:f>
        <x:v>Frontier</x:v>
      </x:c>
      <x:c r="D323" s="9" t="n">
        <x:f>INDEX('Inputs and calculations'!$L$11:$L$326,MATCH(A323,'Inputs and calculations'!$N$11:$N$326,0))</x:f>
        <x:v>140</x:v>
      </x:c>
      <x:c r="E323" s="10" t="n">
        <x:f>INDEX('Inputs and calculations'!$K$11:$K$326,MATCH(A323,'Inputs and calculations'!$N$11:$N$326,0))</x:f>
        <x:v>0.34852941176470587</x:v>
      </x:c>
      <x:c r="F323" s="11" t="n">
        <x:f>INDEX('Inputs and calculations'!$M$11:$M$326,MATCH(A323,'Inputs and calculations'!$N$11:$N$326,0))</x:f>
        <x:v>120.48235294117647</x:v>
      </x:c>
      <x:c r="G323" s="8" t="str">
        <x:f>INDEX('Inputs and calculations'!$F$11:$F$326,MATCH(A323,'Inputs and calculations'!$N$11:$N$326,0))</x:f>
        <x:v>1A</x:v>
      </x:c>
      <x:c r="H323" s="8" t="str">
        <x:f>INDEX('Inputs and calculations'!$G$11:$G$326,MATCH(A323,'Inputs and calculations'!$N$11:$N$326,0))</x:f>
        <x:v>No</x:v>
      </x:c>
      <x:c r="I323" s="8" t="str">
        <x:f>INDEX('Inputs and calculations'!$P$11:$P$326,MATCH(A323,'Inputs and calculations'!$N$11:$N$326,0))</x:f>
        <x:v>No</x:v>
      </x:c>
      <x:c r="J323" s="1" t="str">
        <x:f>INDEX('Inputs and calculations'!$Q$11:$Q$326,MATCH(A323,'Inputs and calculations'!$N$11:$N$326,0))</x:f>
        <x:v>Corporation FRL proxy</x:v>
      </x:c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</x:row>
    <x:row r="324" ht="20" customHeight="1">
      <x:c r="A324" s="8" t="n">
        <x:v>312</x:v>
      </x:c>
      <x:c r="B324" s="8" t="str">
        <x:f>INDEX('Inputs and calculations'!$O$11:$O$326,MATCH(A324,'Inputs and calculations'!$N$11:$N$326,0))</x:f>
        <x:v>1A</x:v>
      </x:c>
      <x:c r="C324" s="1" t="str">
        <x:f>INDEX('Inputs and calculations'!$A$11:$A$326,MATCH(A324,'Inputs and calculations'!$N$11:$N$326,0))</x:f>
        <x:v>Edinburgh</x:v>
      </x:c>
      <x:c r="D324" s="9" t="n">
        <x:f>INDEX('Inputs and calculations'!$L$11:$L$326,MATCH(A324,'Inputs and calculations'!$N$11:$N$326,0))</x:f>
        <x:v>152</x:v>
      </x:c>
      <x:c r="E324" s="10" t="n">
        <x:f>INDEX('Inputs and calculations'!$K$11:$K$326,MATCH(A324,'Inputs and calculations'!$N$11:$N$326,0))</x:f>
        <x:v>0.5913978494623656</x:v>
      </x:c>
      <x:c r="F324" s="11" t="n">
        <x:f>INDEX('Inputs and calculations'!$M$11:$M$326,MATCH(A324,'Inputs and calculations'!$N$11:$N$326,0))</x:f>
        <x:v>116.04301075268818</x:v>
      </x:c>
      <x:c r="G324" s="8" t="str">
        <x:f>INDEX('Inputs and calculations'!$F$11:$F$326,MATCH(A324,'Inputs and calculations'!$N$11:$N$326,0))</x:f>
        <x:v>1A</x:v>
      </x:c>
      <x:c r="H324" s="8" t="str">
        <x:f>INDEX('Inputs and calculations'!$G$11:$G$326,MATCH(A324,'Inputs and calculations'!$N$11:$N$326,0))</x:f>
        <x:v>No</x:v>
      </x:c>
      <x:c r="I324" s="8" t="str">
        <x:f>INDEX('Inputs and calculations'!$P$11:$P$326,MATCH(A324,'Inputs and calculations'!$N$11:$N$326,0))</x:f>
        <x:v>No</x:v>
      </x:c>
      <x:c r="J324" s="1" t="str">
        <x:f>INDEX('Inputs and calculations'!$Q$11:$Q$326,MATCH(A324,'Inputs and calculations'!$N$11:$N$326,0))</x:f>
        <x:v>Corporation FRL proxy</x:v>
      </x:c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</x:row>
    <x:row r="325" ht="20" customHeight="1">
      <x:c r="A325" s="8" t="n">
        <x:v>313</x:v>
      </x:c>
      <x:c r="B325" s="8" t="str">
        <x:f>INDEX('Inputs and calculations'!$O$11:$O$326,MATCH(A325,'Inputs and calculations'!$N$11:$N$326,0))</x:f>
        <x:v>1A</x:v>
      </x:c>
      <x:c r="C325" s="1" t="str">
        <x:f>INDEX('Inputs and calculations'!$A$11:$A$326,MATCH(A325,'Inputs and calculations'!$N$11:$N$326,0))</x:f>
        <x:v>Tindley</x:v>
      </x:c>
      <x:c r="D325" s="9" t="n">
        <x:f>INDEX('Inputs and calculations'!$L$11:$L$326,MATCH(A325,'Inputs and calculations'!$N$11:$N$326,0))</x:f>
        <x:v>148</x:v>
      </x:c>
      <x:c r="E325" s="10" t="n">
        <x:f>INDEX('Inputs and calculations'!$K$11:$K$326,MATCH(A325,'Inputs and calculations'!$N$11:$N$326,0))</x:f>
        <x:v>0.6351351351351351</x:v>
      </x:c>
      <x:c r="F325" s="11" t="n">
        <x:f>INDEX('Inputs and calculations'!$M$11:$M$326,MATCH(A325,'Inputs and calculations'!$N$11:$N$326,0))</x:f>
        <x:v>110.39999999999999</x:v>
      </x:c>
      <x:c r="G325" s="8" t="str">
        <x:f>INDEX('Inputs and calculations'!$F$11:$F$326,MATCH(A325,'Inputs and calculations'!$N$11:$N$326,0))</x:f>
        <x:v>1A</x:v>
      </x:c>
      <x:c r="H325" s="8" t="str">
        <x:f>INDEX('Inputs and calculations'!$G$11:$G$326,MATCH(A325,'Inputs and calculations'!$N$11:$N$326,0))</x:f>
        <x:v>No</x:v>
      </x:c>
      <x:c r="I325" s="8" t="str">
        <x:f>INDEX('Inputs and calculations'!$P$11:$P$326,MATCH(A325,'Inputs and calculations'!$N$11:$N$326,0))</x:f>
        <x:v>No</x:v>
      </x:c>
      <x:c r="J325" s="1" t="str">
        <x:f>INDEX('Inputs and calculations'!$Q$11:$Q$326,MATCH(A325,'Inputs and calculations'!$N$11:$N$326,0))</x:f>
        <x:v>Corporation FRL proxy</x:v>
      </x:c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</x:row>
    <x:row r="326" ht="20" customHeight="1">
      <x:c r="A326" s="8" t="n">
        <x:v>314</x:v>
      </x:c>
      <x:c r="B326" s="8" t="str">
        <x:f>INDEX('Inputs and calculations'!$O$11:$O$326,MATCH(A326,'Inputs and calculations'!$N$11:$N$326,0))</x:f>
        <x:v>1A</x:v>
      </x:c>
      <x:c r="C326" s="1" t="str">
        <x:f>INDEX('Inputs and calculations'!$A$11:$A$326,MATCH(A326,'Inputs and calculations'!$N$11:$N$326,0))</x:f>
        <x:v>Cambridge City Lincoln</x:v>
      </x:c>
      <x:c r="D326" s="9" t="n">
        <x:f>INDEX('Inputs and calculations'!$L$11:$L$326,MATCH(A326,'Inputs and calculations'!$N$11:$N$326,0))</x:f>
        <x:v>134</x:v>
      </x:c>
      <x:c r="E326" s="10" t="n">
        <x:f>INDEX('Inputs and calculations'!$K$11:$K$326,MATCH(A326,'Inputs and calculations'!$N$11:$N$326,0))</x:f>
        <x:v>0.6123032904148784</x:v>
      </x:c>
      <x:c r="F326" s="11" t="n">
        <x:f>INDEX('Inputs and calculations'!$M$11:$M$326,MATCH(A326,'Inputs and calculations'!$N$11:$N$326,0))</x:f>
        <x:v>101.18054363376251</x:v>
      </x:c>
      <x:c r="G326" s="8" t="str">
        <x:f>INDEX('Inputs and calculations'!$F$11:$F$326,MATCH(A326,'Inputs and calculations'!$N$11:$N$326,0))</x:f>
        <x:v>1A</x:v>
      </x:c>
      <x:c r="H326" s="8" t="str">
        <x:f>INDEX('Inputs and calculations'!$G$11:$G$326,MATCH(A326,'Inputs and calculations'!$N$11:$N$326,0))</x:f>
        <x:v>No</x:v>
      </x:c>
      <x:c r="I326" s="8" t="str">
        <x:f>INDEX('Inputs and calculations'!$P$11:$P$326,MATCH(A326,'Inputs and calculations'!$N$11:$N$326,0))</x:f>
        <x:v>No</x:v>
      </x:c>
      <x:c r="J326" s="1" t="str">
        <x:f>INDEX('Inputs and calculations'!$Q$11:$Q$326,MATCH(A326,'Inputs and calculations'!$N$11:$N$326,0))</x:f>
        <x:v>Corporation FRL proxy</x:v>
      </x:c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</x:row>
    <x:row r="327" ht="20" customHeight="1">
      <x:c r="A327" s="8" t="n">
        <x:v>315</x:v>
      </x:c>
      <x:c r="B327" s="8" t="str">
        <x:f>INDEX('Inputs and calculations'!$O$11:$O$326,MATCH(A327,'Inputs and calculations'!$N$11:$N$326,0))</x:f>
        <x:v>1A</x:v>
      </x:c>
      <x:c r="C327" s="1" t="str">
        <x:f>INDEX('Inputs and calculations'!$A$11:$A$326,MATCH(A327,'Inputs and calculations'!$N$11:$N$326,0))</x:f>
        <x:v>Attica</x:v>
      </x:c>
      <x:c r="D327" s="9" t="n">
        <x:f>INDEX('Inputs and calculations'!$L$11:$L$326,MATCH(A327,'Inputs and calculations'!$N$11:$N$326,0))</x:f>
        <x:v>130</x:v>
      </x:c>
      <x:c r="E327" s="10" t="n">
        <x:f>INDEX('Inputs and calculations'!$K$11:$K$326,MATCH(A327,'Inputs and calculations'!$N$11:$N$326,0))</x:f>
        <x:v>0.5862708719851577</x:v>
      </x:c>
      <x:c r="F327" s="11" t="n">
        <x:f>INDEX('Inputs and calculations'!$M$11:$M$326,MATCH(A327,'Inputs and calculations'!$N$11:$N$326,0))</x:f>
        <x:v>99.51391465677179</x:v>
      </x:c>
      <x:c r="G327" s="8" t="str">
        <x:f>INDEX('Inputs and calculations'!$F$11:$F$326,MATCH(A327,'Inputs and calculations'!$N$11:$N$326,0))</x:f>
        <x:v>1A</x:v>
      </x:c>
      <x:c r="H327" s="8" t="str">
        <x:f>INDEX('Inputs and calculations'!$G$11:$G$326,MATCH(A327,'Inputs and calculations'!$N$11:$N$326,0))</x:f>
        <x:v>No</x:v>
      </x:c>
      <x:c r="I327" s="8" t="str">
        <x:f>INDEX('Inputs and calculations'!$P$11:$P$326,MATCH(A327,'Inputs and calculations'!$N$11:$N$326,0))</x:f>
        <x:v>No</x:v>
      </x:c>
      <x:c r="J327" s="1" t="str">
        <x:f>INDEX('Inputs and calculations'!$Q$11:$Q$326,MATCH(A327,'Inputs and calculations'!$N$11:$N$326,0))</x:f>
        <x:v>Corporation FRL proxy</x:v>
      </x:c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</x:row>
    <x:row r="328" ht="20" customHeight="1">
      <x:c r="A328" s="8" t="n">
        <x:v>316</x:v>
      </x:c>
      <x:c r="B328" s="8" t="str">
        <x:f>INDEX('Inputs and calculations'!$O$11:$O$326,MATCH(A328,'Inputs and calculations'!$N$11:$N$326,0))</x:f>
        <x:v>1A</x:v>
      </x:c>
      <x:c r="C328" s="1" t="str">
        <x:f>INDEX('Inputs and calculations'!$A$11:$A$326,MATCH(A328,'Inputs and calculations'!$N$11:$N$326,0))</x:f>
        <x:v>West Central</x:v>
      </x:c>
      <x:c r="D328" s="9" t="n">
        <x:f>INDEX('Inputs and calculations'!$L$11:$L$326,MATCH(A328,'Inputs and calculations'!$N$11:$N$326,0))</x:f>
        <x:v>149</x:v>
      </x:c>
      <x:c r="E328" s="10" t="n">
        <x:f>INDEX('Inputs and calculations'!$K$11:$K$326,MATCH(A328,'Inputs and calculations'!$N$11:$N$326,0))</x:f>
        <x:v>0.9983579638752053</x:v>
      </x:c>
      <x:c r="F328" s="11" t="n">
        <x:f>INDEX('Inputs and calculations'!$M$11:$M$326,MATCH(A328,'Inputs and calculations'!$N$11:$N$326,0))</x:f>
        <x:v>89.49786535303775</x:v>
      </x:c>
      <x:c r="G328" s="8" t="str">
        <x:f>INDEX('Inputs and calculations'!$F$11:$F$326,MATCH(A328,'Inputs and calculations'!$N$11:$N$326,0))</x:f>
        <x:v>1A</x:v>
      </x:c>
      <x:c r="H328" s="8" t="str">
        <x:f>INDEX('Inputs and calculations'!$G$11:$G$326,MATCH(A328,'Inputs and calculations'!$N$11:$N$326,0))</x:f>
        <x:v>No</x:v>
      </x:c>
      <x:c r="I328" s="8" t="str">
        <x:f>INDEX('Inputs and calculations'!$P$11:$P$326,MATCH(A328,'Inputs and calculations'!$N$11:$N$326,0))</x:f>
        <x:v>No</x:v>
      </x:c>
      <x:c r="J328" s="1" t="str">
        <x:f>INDEX('Inputs and calculations'!$Q$11:$Q$326,MATCH(A328,'Inputs and calculations'!$N$11:$N$326,0))</x:f>
        <x:v>Corporation FRL proxy</x:v>
      </x:c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</x:row>
    <x:row r="329" ht="20" customHeight="1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</x:row>
    <x:row r="330" ht="20" customHeight="1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</x:row>
    <x:row r="331" ht="20" customHeight="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</x:row>
    <x:row r="332" ht="20" customHeight="1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</x:row>
    <x:row r="333" ht="20" customHeight="1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</x:row>
    <x:row r="334" ht="20" customHeight="1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</x:row>
    <x:row r="335" ht="20" customHeight="1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</x:row>
    <x:row r="336" ht="20" customHeight="1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</x:row>
    <x:row r="337" ht="20" customHeight="1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</x:row>
    <x:row r="338" ht="20" customHeight="1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</x:row>
    <x:row r="339" ht="20" customHeight="1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</x:row>
    <x:row r="340" ht="20" customHeight="1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</x:row>
  </x:sheetData>
  <x:conditionalFormatting sqref="A13:J328">
    <x:cfRule type="expression" dxfId="0" priority="1">
      <x:formula>$I13="Yes"</x:formula>
    </x:cfRule>
  </x:conditionalFormatting>
  <x:conditionalFormatting sqref="J13:J328">
    <x:cfRule type="expression" dxfId="1" priority="2">
      <x:formula>$J13="Missing: unadjusted"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0" topLeftCell="B11" activePane="bottomRight" state="frozen"/>
    </x:sheetView>
  </x:sheetViews>
  <x:sheetFormatPr defaultRowHeight="15"/>
  <x:cols>
    <x:col min="1" max="1" width="40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48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  <x:col min="13" max="13" width="19" hidden="0" customWidth="1"/>
    <x:col min="14" max="14" width="19" hidden="0" customWidth="1"/>
    <x:col min="15" max="15" width="19" hidden="0" customWidth="1"/>
    <x:col min="16" max="16" width="19" hidden="0" customWidth="1"/>
    <x:col min="17" max="17" width="19" hidden="0" customWidth="1"/>
    <x:col min="18" max="18" width="12" hidden="0" customWidth="1"/>
    <x:col min="19" max="19" width="85" hidden="0" customWidth="1"/>
    <x:col min="20" max="20" width="85" hidden="0" customWidth="1"/>
  </x:cols>
  <x:sheetData>
    <x:row r="1" ht="20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</x:row>
    <x:row r="2" ht="28" customHeight="1">
      <x:c r="A2" s="2" t="str">
        <x:v>Enrollment, FRL inputs and calculation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</x:row>
    <x:row r="3" ht="20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</x:row>
    <x:row r="4" ht="20" customHeight="1">
      <x:c r="A4" s="1" t="str">
        <x:v>FRL reduction factor</x:v>
      </x:c>
      <x:c r="B4" s="13" t="n">
        <x:v>0.4</x:v>
      </x:c>
      <x:c r="C4" s="1"/>
      <x:c r="D4" s="1" t="str">
        <x:v>6A</x:v>
      </x:c>
      <x:c r="E4" s="1" t="str">
        <x:v>5A</x:v>
      </x:c>
      <x:c r="F4" s="1" t="str">
        <x:v>4A</x:v>
      </x:c>
      <x:c r="G4" s="1" t="str">
        <x:v>3A</x:v>
      </x:c>
      <x:c r="H4" s="1" t="str">
        <x:v>2A</x:v>
      </x:c>
      <x:c r="I4" s="1" t="str">
        <x:v>1A</x:v>
      </x:c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</x:row>
    <x:row r="5" ht="20" customHeight="1">
      <x:c r="A5" s="1"/>
      <x:c r="B5" s="1"/>
      <x:c r="C5" s="1"/>
      <x:c r="D5" s="14" t="n">
        <x:v>30</x:v>
      </x:c>
      <x:c r="E5" s="14" t="n">
        <x:v>64</x:v>
      </x:c>
      <x:c r="F5" s="14" t="n">
        <x:v>64</x:v>
      </x:c>
      <x:c r="G5" s="14" t="n">
        <x:v>64</x:v>
      </x:c>
      <x:c r="H5" s="14" t="n">
        <x:v>64</x:v>
      </x:c>
      <x:c r="I5" s="14" t="n">
        <x:v>30</x:v>
      </x:c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</x:row>
    <x:row r="6" ht="20" customHeight="1">
      <x:c r="A6" s="1"/>
      <x:c r="B6" s="1"/>
      <x:c r="C6" s="1"/>
      <x:c r="D6" s="1" t="n">
        <x:f>D5</x:f>
        <x:v>30</x:v>
      </x:c>
      <x:c r="E6" s="1" t="n">
        <x:f>D6+E5</x:f>
        <x:v>94</x:v>
      </x:c>
      <x:c r="F6" s="1" t="n">
        <x:f>E6+F5</x:f>
        <x:v>158</x:v>
      </x:c>
      <x:c r="G6" s="1" t="n">
        <x:f>F6+G5</x:f>
        <x:v>222</x:v>
      </x:c>
      <x:c r="H6" s="1" t="n">
        <x:f>G6+H5</x:f>
        <x:v>286</x:v>
      </x:c>
      <x:c r="I6" s="1" t="n">
        <x:f>H6+I5</x:f>
        <x:v>316</x:v>
      </x:c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</x:row>
    <x:row r="7" ht="20" customHeight="1">
      <x:c r="A7" s="1" t="str">
        <x:v>Missing FRL is left blank in the source counts; 0% is an explicit no-adjustment scenario assumption.</x:v>
      </x:c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</x:row>
    <x:row r="8" ht="20" customHeight="1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</x:row>
    <x:row r="9" ht="20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</x:row>
    <x:row r="10" ht="36" customHeight="1">
      <x:c r="A10" s="7" t="str">
        <x:v>School</x:v>
      </x:c>
      <x:c r="B10" s="7" t="str">
        <x:v>Grade 9</x:v>
      </x:c>
      <x:c r="C10" s="7" t="str">
        <x:v>Grade 10</x:v>
      </x:c>
      <x:c r="D10" s="7" t="str">
        <x:v>Grade 11</x:v>
      </x:c>
      <x:c r="E10" s="7" t="str">
        <x:v>Grade 12</x:v>
      </x:c>
      <x:c r="F10" s="7" t="str">
        <x:v>Official class</x:v>
      </x:c>
      <x:c r="G10" s="7" t="str">
        <x:v>Success factor</x:v>
      </x:c>
      <x:c r="H10" s="7" t="str">
        <x:v>Corporation / provider</x:v>
      </x:c>
      <x:c r="I10" s="7" t="str">
        <x:v>FRL eligible</x:v>
      </x:c>
      <x:c r="J10" s="7" t="str">
        <x:v>FRL denominator</x:v>
      </x:c>
      <x:c r="K10" s="7" t="str">
        <x:v>FRL rate used</x:v>
      </x:c>
      <x:c r="L10" s="7" t="str">
        <x:v>Grades 9–11</x:v>
      </x:c>
      <x:c r="M10" s="7" t="str">
        <x:v>Adjusted enrollment</x:v>
      </x:c>
      <x:c r="N10" s="7" t="str">
        <x:v>Adjusted rank</x:v>
      </x:c>
      <x:c r="O10" s="7" t="str">
        <x:v>Iowa class</x:v>
      </x:c>
      <x:c r="P10" s="7" t="str">
        <x:v>SF class higher?</x:v>
      </x:c>
      <x:c r="Q10" s="7" t="str">
        <x:v>FRL basis</x:v>
      </x:c>
      <x:c r="R10" s="7" t="str">
        <x:v>Source ID</x:v>
      </x:c>
      <x:c r="S10" s="7" t="str">
        <x:v>Enrollment source</x:v>
      </x:c>
      <x:c r="T10" s="7" t="str">
        <x:v>FRL source</x:v>
      </x:c>
    </x:row>
    <x:row r="11" ht="20" customHeight="1">
      <x:c r="A11" s="1" t="str">
        <x:v>Adams Central</x:v>
      </x:c>
      <x:c r="B11" s="1" t="n">
        <x:v>104</x:v>
      </x:c>
      <x:c r="C11" s="1" t="n">
        <x:v>100</x:v>
      </x:c>
      <x:c r="D11" s="1" t="n">
        <x:v>113</x:v>
      </x:c>
      <x:c r="E11" s="1" t="n">
        <x:v>97</x:v>
      </x:c>
      <x:c r="F11" s="1" t="str">
        <x:v>3A</x:v>
      </x:c>
      <x:c r="G11" s="1" t="str">
        <x:v>Yes</x:v>
      </x:c>
      <x:c r="H11" s="1" t="str">
        <x:v>Adams Central Community Schools</x:v>
      </x:c>
      <x:c r="I11" s="1" t="n">
        <x:v>337</x:v>
      </x:c>
      <x:c r="J11" s="1" t="n">
        <x:v>1315</x:v>
      </x:c>
      <x:c r="K11" s="10" t="n">
        <x:f>IF(J11="",0,I11/J11)</x:f>
        <x:v>0.25627376425855514</x:v>
      </x:c>
      <x:c r="L11" s="1" t="n">
        <x:f>SUM(B11:D11)</x:f>
        <x:v>317</x:v>
      </x:c>
      <x:c r="M11" s="11" t="n">
        <x:f>L11*(1-$B$4*K11)</x:f>
        <x:v>284.5044866920152</x:v>
      </x:c>
      <x:c r="N11" s="1" t="n">
        <x:f>COUNTIFS($M$11:$M$326,"&gt;"&amp;M11)+COUNTIFS($M$11:M11,M11)</x:f>
        <x:v>209</x:v>
      </x:c>
      <x:c r="O11" s="1" t="str">
        <x:f>IF(N11&lt;=$D$6,$D$4,IF(N11&lt;=$E$6,$E$4,IF(N11&lt;=$F$6,$F$4,IF(N11&lt;=$G$6,$G$4,IF(N11&lt;=$H$6,$H$4,$I$4)))))</x:f>
        <x:v>3A</x:v>
      </x:c>
      <x:c r="P11" s="1" t="str">
        <x:f>IF(AND(G11="Yes",VALUE(LEFT(F11,1))&gt;VALUE(LEFT(O11,1))),"Yes","No")</x:f>
        <x:v>No</x:v>
      </x:c>
      <x:c r="Q11" s="1" t="str">
        <x:v>Corporation FRL proxy</x:v>
      </x:c>
      <x:c r="R11" s="1" t="str">
        <x:v>0015</x:v>
      </x:c>
      <x:c r="S11" s="1" t="str">
        <x:v>Supplied football classification PDF; 2025–26 grade counts</x:v>
      </x:c>
      <x:c r="T11" s="1" t="str">
        <x:v>Supplied corporation-enrollment-ethnicity-free-reduced-price-meal-status-2006-26.xlsx, 2026 sheet</x:v>
      </x:c>
    </x:row>
    <x:row r="12" ht="20" customHeight="1">
      <x:c r="A12" s="1" t="str">
        <x:v>Alexandria Monroe</x:v>
      </x:c>
      <x:c r="B12" s="1" t="n">
        <x:v>108</x:v>
      </x:c>
      <x:c r="C12" s="1" t="n">
        <x:v>120</x:v>
      </x:c>
      <x:c r="D12" s="1" t="n">
        <x:v>113</x:v>
      </x:c>
      <x:c r="E12" s="1" t="n">
        <x:v>94</x:v>
      </x:c>
      <x:c r="F12" s="1" t="str">
        <x:v>2A</x:v>
      </x:c>
      <x:c r="G12" s="1" t="str">
        <x:v>No</x:v>
      </x:c>
      <x:c r="H12" s="1" t="str">
        <x:v>Alexandria Community School Corp</x:v>
      </x:c>
      <x:c r="I12" s="1" t="n">
        <x:v>532</x:v>
      </x:c>
      <x:c r="J12" s="1" t="n">
        <x:v>1354</x:v>
      </x:c>
      <x:c r="K12" s="10" t="n">
        <x:f>IF(J12="",0,I12/J12)</x:f>
        <x:v>0.3929098966026588</x:v>
      </x:c>
      <x:c r="L12" s="1" t="n">
        <x:f>SUM(B12:D12)</x:f>
        <x:v>341</x:v>
      </x:c>
      <x:c r="M12" s="11" t="n">
        <x:f>L12*(1-$B$4*K12)</x:f>
        <x:v>287.4070901033973</x:v>
      </x:c>
      <x:c r="N12" s="1" t="n">
        <x:f>COUNTIFS($M$11:$M$326,"&gt;"&amp;M12)+COUNTIFS($M$11:M12,M12)</x:f>
        <x:v>205</x:v>
      </x:c>
      <x:c r="O12" s="1" t="str">
        <x:f>IF(N12&lt;=$D$6,$D$4,IF(N12&lt;=$E$6,$E$4,IF(N12&lt;=$F$6,$F$4,IF(N12&lt;=$G$6,$G$4,IF(N12&lt;=$H$6,$H$4,$I$4)))))</x:f>
        <x:v>3A</x:v>
      </x:c>
      <x:c r="P12" s="1" t="str">
        <x:f>IF(AND(G12="Yes",VALUE(LEFT(F12,1))&gt;VALUE(LEFT(O12,1))),"Yes","No")</x:f>
        <x:v>No</x:v>
      </x:c>
      <x:c r="Q12" s="1" t="str">
        <x:v>Corporation FRL proxy</x:v>
      </x:c>
      <x:c r="R12" s="1" t="str">
        <x:v>5265</x:v>
      </x:c>
      <x:c r="S12" s="1" t="str">
        <x:v>Supplied football classification PDF; 2025–26 grade counts</x:v>
      </x:c>
      <x:c r="T12" s="1" t="str">
        <x:v>Supplied corporation-enrollment-ethnicity-free-reduced-price-meal-status-2006-26.xlsx, 2026 sheet</x:v>
      </x:c>
    </x:row>
    <x:row r="13" ht="20" customHeight="1">
      <x:c r="A13" s="1" t="str">
        <x:v>Anderson</x:v>
      </x:c>
      <x:c r="B13" s="1" t="n">
        <x:v>422</x:v>
      </x:c>
      <x:c r="C13" s="1" t="n">
        <x:v>430</x:v>
      </x:c>
      <x:c r="D13" s="1" t="n">
        <x:v>421</x:v>
      </x:c>
      <x:c r="E13" s="1" t="n">
        <x:v>419</x:v>
      </x:c>
      <x:c r="F13" s="1" t="str">
        <x:v>5A</x:v>
      </x:c>
      <x:c r="G13" s="1" t="str">
        <x:v>No</x:v>
      </x:c>
      <x:c r="H13" s="1" t="str">
        <x:v>Anderson Community School Corp</x:v>
      </x:c>
      <x:c r="I13" s="1" t="n">
        <x:v>3610</x:v>
      </x:c>
      <x:c r="J13" s="1" t="n">
        <x:v>6032</x:v>
      </x:c>
      <x:c r="K13" s="10" t="n">
        <x:f>IF(J13="",0,I13/J13)</x:f>
        <x:v>0.5984748010610079</x:v>
      </x:c>
      <x:c r="L13" s="1" t="n">
        <x:f>SUM(B13:D13)</x:f>
        <x:v>1273</x:v>
      </x:c>
      <x:c r="M13" s="11" t="n">
        <x:f>L13*(1-$B$4*K13)</x:f>
        <x:v>968.2566312997347</x:v>
      </x:c>
      <x:c r="N13" s="1" t="n">
        <x:f>COUNTIFS($M$11:$M$326,"&gt;"&amp;M13)+COUNTIFS($M$11:M13,M13)</x:f>
        <x:v>52</x:v>
      </x:c>
      <x:c r="O13" s="1" t="str">
        <x:f>IF(N13&lt;=$D$6,$D$4,IF(N13&lt;=$E$6,$E$4,IF(N13&lt;=$F$6,$F$4,IF(N13&lt;=$G$6,$G$4,IF(N13&lt;=$H$6,$H$4,$I$4)))))</x:f>
        <x:v>5A</x:v>
      </x:c>
      <x:c r="P13" s="1" t="str">
        <x:f>IF(AND(G13="Yes",VALUE(LEFT(F13,1))&gt;VALUE(LEFT(O13,1))),"Yes","No")</x:f>
        <x:v>No</x:v>
      </x:c>
      <x:c r="Q13" s="1" t="str">
        <x:v>Corporation FRL proxy</x:v>
      </x:c>
      <x:c r="R13" s="1" t="str">
        <x:v>5275</x:v>
      </x:c>
      <x:c r="S13" s="1" t="str">
        <x:v>Supplied football classification PDF; 2025–26 grade counts</x:v>
      </x:c>
      <x:c r="T13" s="1" t="str">
        <x:v>Supplied corporation-enrollment-ethnicity-free-reduced-price-meal-status-2006-26.xlsx, 2026 sheet</x:v>
      </x:c>
    </x:row>
    <x:row r="14" ht="20" customHeight="1">
      <x:c r="A14" s="1" t="str">
        <x:v>Andrean</x:v>
      </x:c>
      <x:c r="B14" s="1" t="n">
        <x:v>133</x:v>
      </x:c>
      <x:c r="C14" s="1" t="n">
        <x:v>134</x:v>
      </x:c>
      <x:c r="D14" s="1" t="n">
        <x:v>96</x:v>
      </x:c>
      <x:c r="E14" s="1" t="n">
        <x:v>110</x:v>
      </x:c>
      <x:c r="F14" s="1" t="str">
        <x:v>3A</x:v>
      </x:c>
      <x:c r="G14" s="1" t="str">
        <x:v>Yes</x:v>
      </x:c>
      <x:c r="H14" s="1" t="str">
        <x:v>Andrean</x:v>
      </x:c>
      <x:c r="I14" s="1" t="n">
        <x:v>139</x:v>
      </x:c>
      <x:c r="J14" s="1" t="n">
        <x:v>473</x:v>
      </x:c>
      <x:c r="K14" s="10" t="n">
        <x:f>IF(J14="",0,I14/J14)</x:f>
        <x:v>0.2938689217758985</x:v>
      </x:c>
      <x:c r="L14" s="1" t="n">
        <x:f>SUM(B14:D14)</x:f>
        <x:v>363</x:v>
      </x:c>
      <x:c r="M14" s="11" t="n">
        <x:f>L14*(1-$B$4*K14)</x:f>
        <x:v>320.3302325581395</x:v>
      </x:c>
      <x:c r="N14" s="1" t="n">
        <x:f>COUNTIFS($M$11:$M$326,"&gt;"&amp;M14)+COUNTIFS($M$11:M14,M14)</x:f>
        <x:v>190</x:v>
      </x:c>
      <x:c r="O14" s="1" t="str">
        <x:f>IF(N14&lt;=$D$6,$D$4,IF(N14&lt;=$E$6,$E$4,IF(N14&lt;=$F$6,$F$4,IF(N14&lt;=$G$6,$G$4,IF(N14&lt;=$H$6,$H$4,$I$4)))))</x:f>
        <x:v>3A</x:v>
      </x:c>
      <x:c r="P14" s="1" t="str">
        <x:f>IF(AND(G14="Yes",VALUE(LEFT(F14,1))&gt;VALUE(LEFT(O14,1))),"Yes","No")</x:f>
        <x:v>No</x:v>
      </x:c>
      <x:c r="Q14" s="1" t="str">
        <x:v>School NSLP proxy</x:v>
      </x:c>
      <x:c r="R14" s="1" t="str">
        <x:v>B760</x:v>
      </x:c>
      <x:c r="S14" s="1" t="str">
        <x:v>Supplied football classification PDF; 2025–26 grade counts</x:v>
      </x:c>
      <x:c r="T14" s="1" t="str">
        <x:v>https://www.in.gov/doe/files/FY2026-idoe-enrollment-nslp-report011626.pdf</x:v>
      </x:c>
    </x:row>
    <x:row r="15" ht="20" customHeight="1">
      <x:c r="A15" s="1" t="str">
        <x:v>Angola</x:v>
      </x:c>
      <x:c r="B15" s="1" t="n">
        <x:v>181</x:v>
      </x:c>
      <x:c r="C15" s="1" t="n">
        <x:v>160</x:v>
      </x:c>
      <x:c r="D15" s="1" t="n">
        <x:v>163</x:v>
      </x:c>
      <x:c r="E15" s="1" t="n">
        <x:v>198</x:v>
      </x:c>
      <x:c r="F15" s="1" t="str">
        <x:v>3A</x:v>
      </x:c>
      <x:c r="G15" s="1" t="str">
        <x:v>No</x:v>
      </x:c>
      <x:c r="H15" s="1" t="str">
        <x:v>MSD Steuben County</x:v>
      </x:c>
      <x:c r="I15" s="1" t="n">
        <x:v>1190</x:v>
      </x:c>
      <x:c r="J15" s="1" t="n">
        <x:v>2387</x:v>
      </x:c>
      <x:c r="K15" s="10" t="n">
        <x:f>IF(J15="",0,I15/J15)</x:f>
        <x:v>0.49853372434017595</x:v>
      </x:c>
      <x:c r="L15" s="1" t="n">
        <x:f>SUM(B15:D15)</x:f>
        <x:v>504</x:v>
      </x:c>
      <x:c r="M15" s="11" t="n">
        <x:f>L15*(1-$B$4*K15)</x:f>
        <x:v>403.49560117302053</x:v>
      </x:c>
      <x:c r="N15" s="1" t="n">
        <x:f>COUNTIFS($M$11:$M$326,"&gt;"&amp;M15)+COUNTIFS($M$11:M15,M15)</x:f>
        <x:v>148</x:v>
      </x:c>
      <x:c r="O15" s="1" t="str">
        <x:f>IF(N15&lt;=$D$6,$D$4,IF(N15&lt;=$E$6,$E$4,IF(N15&lt;=$F$6,$F$4,IF(N15&lt;=$G$6,$G$4,IF(N15&lt;=$H$6,$H$4,$I$4)))))</x:f>
        <x:v>4A</x:v>
      </x:c>
      <x:c r="P15" s="1" t="str">
        <x:f>IF(AND(G15="Yes",VALUE(LEFT(F15,1))&gt;VALUE(LEFT(O15,1))),"Yes","No")</x:f>
        <x:v>No</x:v>
      </x:c>
      <x:c r="Q15" s="1" t="str">
        <x:v>Corporation FRL proxy</x:v>
      </x:c>
      <x:c r="R15" s="1" t="str">
        <x:v>7615</x:v>
      </x:c>
      <x:c r="S15" s="1" t="str">
        <x:v>Supplied football classification PDF; 2025–26 grade counts</x:v>
      </x:c>
      <x:c r="T15" s="1" t="str">
        <x:v>Supplied corporation-enrollment-ethnicity-free-reduced-price-meal-status-2006-26.xlsx, 2026 sheet</x:v>
      </x:c>
    </x:row>
    <x:row r="16" ht="20" customHeight="1">
      <x:c r="A16" s="1" t="str">
        <x:v>Attica</x:v>
      </x:c>
      <x:c r="B16" s="1" t="n">
        <x:v>45</x:v>
      </x:c>
      <x:c r="C16" s="1" t="n">
        <x:v>42</x:v>
      </x:c>
      <x:c r="D16" s="1" t="n">
        <x:v>43</x:v>
      </x:c>
      <x:c r="E16" s="1" t="n">
        <x:v>37</x:v>
      </x:c>
      <x:c r="F16" s="1" t="str">
        <x:v>1A</x:v>
      </x:c>
      <x:c r="G16" s="1" t="str">
        <x:v>No</x:v>
      </x:c>
      <x:c r="H16" s="1" t="str">
        <x:v>Attica Consolidated School Corp</x:v>
      </x:c>
      <x:c r="I16" s="1" t="n">
        <x:v>316</x:v>
      </x:c>
      <x:c r="J16" s="1" t="n">
        <x:v>539</x:v>
      </x:c>
      <x:c r="K16" s="10" t="n">
        <x:f>IF(J16="",0,I16/J16)</x:f>
        <x:v>0.5862708719851577</x:v>
      </x:c>
      <x:c r="L16" s="1" t="n">
        <x:f>SUM(B16:D16)</x:f>
        <x:v>130</x:v>
      </x:c>
      <x:c r="M16" s="11" t="n">
        <x:f>L16*(1-$B$4*K16)</x:f>
        <x:v>99.51391465677179</x:v>
      </x:c>
      <x:c r="N16" s="1" t="n">
        <x:f>COUNTIFS($M$11:$M$326,"&gt;"&amp;M16)+COUNTIFS($M$11:M16,M16)</x:f>
        <x:v>315</x:v>
      </x:c>
      <x:c r="O16" s="1" t="str">
        <x:f>IF(N16&lt;=$D$6,$D$4,IF(N16&lt;=$E$6,$E$4,IF(N16&lt;=$F$6,$F$4,IF(N16&lt;=$G$6,$G$4,IF(N16&lt;=$H$6,$H$4,$I$4)))))</x:f>
        <x:v>1A</x:v>
      </x:c>
      <x:c r="P16" s="1" t="str">
        <x:f>IF(AND(G16="Yes",VALUE(LEFT(F16,1))&gt;VALUE(LEFT(O16,1))),"Yes","No")</x:f>
        <x:v>No</x:v>
      </x:c>
      <x:c r="Q16" s="1" t="str">
        <x:v>Corporation FRL proxy</x:v>
      </x:c>
      <x:c r="R16" s="1" t="str">
        <x:v>2435</x:v>
      </x:c>
      <x:c r="S16" s="1" t="str">
        <x:v>Supplied football classification PDF; 2025–26 grade counts</x:v>
      </x:c>
      <x:c r="T16" s="1" t="str">
        <x:v>Supplied corporation-enrollment-ethnicity-free-reduced-price-meal-status-2006-26.xlsx, 2026 sheet</x:v>
      </x:c>
    </x:row>
    <x:row r="17" ht="20" customHeight="1">
      <x:c r="A17" s="1" t="str">
        <x:v>Avon</x:v>
      </x:c>
      <x:c r="B17" s="1" t="n">
        <x:v>908</x:v>
      </x:c>
      <x:c r="C17" s="1" t="n">
        <x:v>874</x:v>
      </x:c>
      <x:c r="D17" s="1" t="n">
        <x:v>890</x:v>
      </x:c>
      <x:c r="E17" s="1" t="n">
        <x:v>849</x:v>
      </x:c>
      <x:c r="F17" s="1" t="str">
        <x:v>6A</x:v>
      </x:c>
      <x:c r="G17" s="1" t="str">
        <x:v>No</x:v>
      </x:c>
      <x:c r="H17" s="1" t="str">
        <x:v>Avon Community School Corp</x:v>
      </x:c>
      <x:c r="I17" s="1" t="n">
        <x:v>5270</x:v>
      </x:c>
      <x:c r="J17" s="1" t="n">
        <x:v>10735</x:v>
      </x:c>
      <x:c r="K17" s="10" t="n">
        <x:f>IF(J17="",0,I17/J17)</x:f>
        <x:v>0.49091755938518866</x:v>
      </x:c>
      <x:c r="L17" s="1" t="n">
        <x:f>SUM(B17:D17)</x:f>
        <x:v>2672</x:v>
      </x:c>
      <x:c r="M17" s="11" t="n">
        <x:f>L17*(1-$B$4*K17)</x:f>
        <x:v>2147.3073125291103</x:v>
      </x:c>
      <x:c r="N17" s="1" t="n">
        <x:f>COUNTIFS($M$11:$M$326,"&gt;"&amp;M17)+COUNTIFS($M$11:M17,M17)</x:f>
        <x:v>9</x:v>
      </x:c>
      <x:c r="O17" s="1" t="str">
        <x:f>IF(N17&lt;=$D$6,$D$4,IF(N17&lt;=$E$6,$E$4,IF(N17&lt;=$F$6,$F$4,IF(N17&lt;=$G$6,$G$4,IF(N17&lt;=$H$6,$H$4,$I$4)))))</x:f>
        <x:v>6A</x:v>
      </x:c>
      <x:c r="P17" s="1" t="str">
        <x:f>IF(AND(G17="Yes",VALUE(LEFT(F17,1))&gt;VALUE(LEFT(O17,1))),"Yes","No")</x:f>
        <x:v>No</x:v>
      </x:c>
      <x:c r="Q17" s="1" t="str">
        <x:v>Corporation FRL proxy</x:v>
      </x:c>
      <x:c r="R17" s="1" t="str">
        <x:v>3315</x:v>
      </x:c>
      <x:c r="S17" s="1" t="str">
        <x:v>Supplied football classification PDF; 2025–26 grade counts</x:v>
      </x:c>
      <x:c r="T17" s="1" t="str">
        <x:v>Supplied corporation-enrollment-ethnicity-free-reduced-price-meal-status-2006-26.xlsx, 2026 sheet</x:v>
      </x:c>
    </x:row>
    <x:row r="18" ht="20" customHeight="1">
      <x:c r="A18" s="1" t="str">
        <x:v>Batesville</x:v>
      </x:c>
      <x:c r="B18" s="1" t="n">
        <x:v>183</x:v>
      </x:c>
      <x:c r="C18" s="1" t="n">
        <x:v>183</x:v>
      </x:c>
      <x:c r="D18" s="1" t="n">
        <x:v>155</x:v>
      </x:c>
      <x:c r="E18" s="1" t="n">
        <x:v>168</x:v>
      </x:c>
      <x:c r="F18" s="1" t="str">
        <x:v>3A</x:v>
      </x:c>
      <x:c r="G18" s="1" t="str">
        <x:v>No</x:v>
      </x:c>
      <x:c r="H18" s="1" t="str">
        <x:v>Batesville Community School Corp</x:v>
      </x:c>
      <x:c r="I18" s="1" t="n">
        <x:v>629</x:v>
      </x:c>
      <x:c r="J18" s="1" t="n">
        <x:v>2210</x:v>
      </x:c>
      <x:c r="K18" s="10" t="n">
        <x:f>IF(J18="",0,I18/J18)</x:f>
        <x:v>0.2846153846153846</x:v>
      </x:c>
      <x:c r="L18" s="1" t="n">
        <x:f>SUM(B18:D18)</x:f>
        <x:v>521</x:v>
      </x:c>
      <x:c r="M18" s="11" t="n">
        <x:f>L18*(1-$B$4*K18)</x:f>
        <x:v>461.68615384615384</x:v>
      </x:c>
      <x:c r="N18" s="1" t="n">
        <x:f>COUNTIFS($M$11:$M$326,"&gt;"&amp;M18)+COUNTIFS($M$11:M18,M18)</x:f>
        <x:v>139</x:v>
      </x:c>
      <x:c r="O18" s="1" t="str">
        <x:f>IF(N18&lt;=$D$6,$D$4,IF(N18&lt;=$E$6,$E$4,IF(N18&lt;=$F$6,$F$4,IF(N18&lt;=$G$6,$G$4,IF(N18&lt;=$H$6,$H$4,$I$4)))))</x:f>
        <x:v>4A</x:v>
      </x:c>
      <x:c r="P18" s="1" t="str">
        <x:f>IF(AND(G18="Yes",VALUE(LEFT(F18,1))&gt;VALUE(LEFT(O18,1))),"Yes","No")</x:f>
        <x:v>No</x:v>
      </x:c>
      <x:c r="Q18" s="1" t="str">
        <x:v>Corporation FRL proxy</x:v>
      </x:c>
      <x:c r="R18" s="1" t="str">
        <x:v>6895</x:v>
      </x:c>
      <x:c r="S18" s="1" t="str">
        <x:v>Supplied football classification PDF; 2025–26 grade counts</x:v>
      </x:c>
      <x:c r="T18" s="1" t="str">
        <x:v>Supplied corporation-enrollment-ethnicity-free-reduced-price-meal-status-2006-26.xlsx, 2026 sheet</x:v>
      </x:c>
    </x:row>
    <x:row r="19" ht="20" customHeight="1">
      <x:c r="A19" s="1" t="str">
        <x:v>Bedford North Lawrence</x:v>
      </x:c>
      <x:c r="B19" s="1" t="n">
        <x:v>309</x:v>
      </x:c>
      <x:c r="C19" s="1" t="n">
        <x:v>295</x:v>
      </x:c>
      <x:c r="D19" s="1" t="n">
        <x:v>289</x:v>
      </x:c>
      <x:c r="E19" s="1" t="n">
        <x:v>292</x:v>
      </x:c>
      <x:c r="F19" s="1" t="str">
        <x:v>4A</x:v>
      </x:c>
      <x:c r="G19" s="1" t="str">
        <x:v>No</x:v>
      </x:c>
      <x:c r="H19" s="1" t="str">
        <x:v>North Lawrence Com Schools</x:v>
      </x:c>
      <x:c r="I19" s="1" t="n">
        <x:v>2304</x:v>
      </x:c>
      <x:c r="J19" s="1" t="n">
        <x:v>3675</x:v>
      </x:c>
      <x:c r="K19" s="10" t="n">
        <x:f>IF(J19="",0,I19/J19)</x:f>
        <x:v>0.626938775510204</x:v>
      </x:c>
      <x:c r="L19" s="1" t="n">
        <x:f>SUM(B19:D19)</x:f>
        <x:v>893</x:v>
      </x:c>
      <x:c r="M19" s="11" t="n">
        <x:f>L19*(1-$B$4*K19)</x:f>
        <x:v>669.0574693877551</x:v>
      </x:c>
      <x:c r="N19" s="1" t="n">
        <x:f>COUNTIFS($M$11:$M$326,"&gt;"&amp;M19)+COUNTIFS($M$11:M19,M19)</x:f>
        <x:v>89</x:v>
      </x:c>
      <x:c r="O19" s="1" t="str">
        <x:f>IF(N19&lt;=$D$6,$D$4,IF(N19&lt;=$E$6,$E$4,IF(N19&lt;=$F$6,$F$4,IF(N19&lt;=$G$6,$G$4,IF(N19&lt;=$H$6,$H$4,$I$4)))))</x:f>
        <x:v>5A</x:v>
      </x:c>
      <x:c r="P19" s="1" t="str">
        <x:f>IF(AND(G19="Yes",VALUE(LEFT(F19,1))&gt;VALUE(LEFT(O19,1))),"Yes","No")</x:f>
        <x:v>No</x:v>
      </x:c>
      <x:c r="Q19" s="1" t="str">
        <x:v>Corporation FRL proxy</x:v>
      </x:c>
      <x:c r="R19" s="1" t="str">
        <x:v>5075</x:v>
      </x:c>
      <x:c r="S19" s="1" t="str">
        <x:v>Supplied football classification PDF; 2025–26 grade counts</x:v>
      </x:c>
      <x:c r="T19" s="1" t="str">
        <x:v>Supplied corporation-enrollment-ethnicity-free-reduced-price-meal-status-2006-26.xlsx, 2026 sheet</x:v>
      </x:c>
    </x:row>
    <x:row r="20" ht="20" customHeight="1">
      <x:c r="A20" s="1" t="str">
        <x:v>Beech Grove</x:v>
      </x:c>
      <x:c r="B20" s="1" t="n">
        <x:v>236</x:v>
      </x:c>
      <x:c r="C20" s="1" t="n">
        <x:v>241</x:v>
      </x:c>
      <x:c r="D20" s="1" t="n">
        <x:v>249</x:v>
      </x:c>
      <x:c r="E20" s="1" t="n">
        <x:v>181</x:v>
      </x:c>
      <x:c r="F20" s="1" t="str">
        <x:v>4A</x:v>
      </x:c>
      <x:c r="G20" s="1" t="str">
        <x:v>No</x:v>
      </x:c>
      <x:c r="H20" s="1" t="str">
        <x:v>Beech Grove City Schools</x:v>
      </x:c>
      <x:c r="I20" s="1" t="n">
        <x:v>1578</x:v>
      </x:c>
      <x:c r="J20" s="1" t="n">
        <x:v>5481</x:v>
      </x:c>
      <x:c r="K20" s="10" t="n">
        <x:f>IF(J20="",0,I20/J20)</x:f>
        <x:v>0.28790366721401206</x:v>
      </x:c>
      <x:c r="L20" s="1" t="n">
        <x:f>SUM(B20:D20)</x:f>
        <x:v>726</x:v>
      </x:c>
      <x:c r="M20" s="11" t="n">
        <x:f>L20*(1-$B$4*K20)</x:f>
        <x:v>642.3927750410509</x:v>
      </x:c>
      <x:c r="N20" s="1" t="n">
        <x:f>COUNTIFS($M$11:$M$326,"&gt;"&amp;M20)+COUNTIFS($M$11:M20,M20)</x:f>
        <x:v>97</x:v>
      </x:c>
      <x:c r="O20" s="1" t="str">
        <x:f>IF(N20&lt;=$D$6,$D$4,IF(N20&lt;=$E$6,$E$4,IF(N20&lt;=$F$6,$F$4,IF(N20&lt;=$G$6,$G$4,IF(N20&lt;=$H$6,$H$4,$I$4)))))</x:f>
        <x:v>4A</x:v>
      </x:c>
      <x:c r="P20" s="1" t="str">
        <x:f>IF(AND(G20="Yes",VALUE(LEFT(F20,1))&gt;VALUE(LEFT(O20,1))),"Yes","No")</x:f>
        <x:v>No</x:v>
      </x:c>
      <x:c r="Q20" s="1" t="str">
        <x:v>Corporation FRL proxy</x:v>
      </x:c>
      <x:c r="R20" s="1" t="str">
        <x:v>5380</x:v>
      </x:c>
      <x:c r="S20" s="1" t="str">
        <x:v>Supplied football classification PDF; 2025–26 grade counts</x:v>
      </x:c>
      <x:c r="T20" s="1" t="str">
        <x:v>Supplied corporation-enrollment-ethnicity-free-reduced-price-meal-status-2006-26.xlsx, 2026 sheet</x:v>
      </x:c>
    </x:row>
    <x:row r="21" ht="20" customHeight="1">
      <x:c r="A21" s="1" t="str">
        <x:v>Bellmont</x:v>
      </x:c>
      <x:c r="B21" s="1" t="n">
        <x:v>148</x:v>
      </x:c>
      <x:c r="C21" s="1" t="n">
        <x:v>152</x:v>
      </x:c>
      <x:c r="D21" s="1" t="n">
        <x:v>155</x:v>
      </x:c>
      <x:c r="E21" s="1" t="n">
        <x:v>152</x:v>
      </x:c>
      <x:c r="F21" s="1" t="str">
        <x:v>3A</x:v>
      </x:c>
      <x:c r="G21" s="1" t="str">
        <x:v>No</x:v>
      </x:c>
      <x:c r="H21" s="1" t="str">
        <x:v>North Adams Community Schools</x:v>
      </x:c>
      <x:c r="I21" s="1" t="n">
        <x:v>715</x:v>
      </x:c>
      <x:c r="J21" s="1" t="n">
        <x:v>1543</x:v>
      </x:c>
      <x:c r="K21" s="10" t="n">
        <x:f>IF(J21="",0,I21/J21)</x:f>
        <x:v>0.46338302009073234</x:v>
      </x:c>
      <x:c r="L21" s="1" t="n">
        <x:f>SUM(B21:D21)</x:f>
        <x:v>455</x:v>
      </x:c>
      <x:c r="M21" s="11" t="n">
        <x:f>L21*(1-$B$4*K21)</x:f>
        <x:v>370.6642903434867</x:v>
      </x:c>
      <x:c r="N21" s="1" t="n">
        <x:f>COUNTIFS($M$11:$M$326,"&gt;"&amp;M21)+COUNTIFS($M$11:M21,M21)</x:f>
        <x:v>163</x:v>
      </x:c>
      <x:c r="O21" s="1" t="str">
        <x:f>IF(N21&lt;=$D$6,$D$4,IF(N21&lt;=$E$6,$E$4,IF(N21&lt;=$F$6,$F$4,IF(N21&lt;=$G$6,$G$4,IF(N21&lt;=$H$6,$H$4,$I$4)))))</x:f>
        <x:v>3A</x:v>
      </x:c>
      <x:c r="P21" s="1" t="str">
        <x:f>IF(AND(G21="Yes",VALUE(LEFT(F21,1))&gt;VALUE(LEFT(O21,1))),"Yes","No")</x:f>
        <x:v>No</x:v>
      </x:c>
      <x:c r="Q21" s="1" t="str">
        <x:v>Corporation FRL proxy</x:v>
      </x:c>
      <x:c r="R21" s="1" t="str">
        <x:v>0025</x:v>
      </x:c>
      <x:c r="S21" s="1" t="str">
        <x:v>Supplied football classification PDF; 2025–26 grade counts</x:v>
      </x:c>
      <x:c r="T21" s="1" t="str">
        <x:v>Supplied corporation-enrollment-ethnicity-free-reduced-price-meal-status-2006-26.xlsx, 2026 sheet</x:v>
      </x:c>
    </x:row>
    <x:row r="22" ht="20" customHeight="1">
      <x:c r="A22" s="1" t="str">
        <x:v>Ben Davis</x:v>
      </x:c>
      <x:c r="B22" s="1" t="n">
        <x:v>1177</x:v>
      </x:c>
      <x:c r="C22" s="1" t="n">
        <x:v>1067</x:v>
      </x:c>
      <x:c r="D22" s="1" t="n">
        <x:v>1083</x:v>
      </x:c>
      <x:c r="E22" s="1" t="n">
        <x:v>1033</x:v>
      </x:c>
      <x:c r="F22" s="1" t="str">
        <x:v>6A</x:v>
      </x:c>
      <x:c r="G22" s="1" t="str">
        <x:v>No</x:v>
      </x:c>
      <x:c r="H22" s="1" t="str">
        <x:v>MSD Wayne Township</x:v>
      </x:c>
      <x:c r="I22" s="1" t="n">
        <x:v>11352</x:v>
      </x:c>
      <x:c r="J22" s="1" t="n">
        <x:v>15734</x:v>
      </x:c>
      <x:c r="K22" s="10" t="n">
        <x:f>IF(J22="",0,I22/J22)</x:f>
        <x:v>0.7214948519130545</x:v>
      </x:c>
      <x:c r="L22" s="1" t="n">
        <x:f>SUM(B22:D22)</x:f>
        <x:v>3327</x:v>
      </x:c>
      <x:c r="M22" s="11" t="n">
        <x:f>L22*(1-$B$4*K22)</x:f>
        <x:v>2366.834651074107</x:v>
      </x:c>
      <x:c r="N22" s="1" t="n">
        <x:f>COUNTIFS($M$11:$M$326,"&gt;"&amp;M22)+COUNTIFS($M$11:M22,M22)</x:f>
        <x:v>3</x:v>
      </x:c>
      <x:c r="O22" s="1" t="str">
        <x:f>IF(N22&lt;=$D$6,$D$4,IF(N22&lt;=$E$6,$E$4,IF(N22&lt;=$F$6,$F$4,IF(N22&lt;=$G$6,$G$4,IF(N22&lt;=$H$6,$H$4,$I$4)))))</x:f>
        <x:v>6A</x:v>
      </x:c>
      <x:c r="P22" s="1" t="str">
        <x:f>IF(AND(G22="Yes",VALUE(LEFT(F22,1))&gt;VALUE(LEFT(O22,1))),"Yes","No")</x:f>
        <x:v>No</x:v>
      </x:c>
      <x:c r="Q22" s="1" t="str">
        <x:v>Corporation FRL proxy</x:v>
      </x:c>
      <x:c r="R22" s="1" t="str">
        <x:v>5375</x:v>
      </x:c>
      <x:c r="S22" s="1" t="str">
        <x:v>Supplied football classification PDF; 2025–26 grade counts</x:v>
      </x:c>
      <x:c r="T22" s="1" t="str">
        <x:v>Supplied corporation-enrollment-ethnicity-free-reduced-price-meal-status-2006-26.xlsx, 2026 sheet</x:v>
      </x:c>
    </x:row>
    <x:row r="23" ht="20" customHeight="1">
      <x:c r="A23" s="1" t="str">
        <x:v>Benton Central</x:v>
      </x:c>
      <x:c r="B23" s="1" t="n">
        <x:v>130</x:v>
      </x:c>
      <x:c r="C23" s="1" t="n">
        <x:v>135</x:v>
      </x:c>
      <x:c r="D23" s="1" t="n">
        <x:v>135</x:v>
      </x:c>
      <x:c r="E23" s="1" t="n">
        <x:v>122</x:v>
      </x:c>
      <x:c r="F23" s="1" t="str">
        <x:v>3A</x:v>
      </x:c>
      <x:c r="G23" s="1" t="str">
        <x:v>No</x:v>
      </x:c>
      <x:c r="H23" s="1" t="str">
        <x:v>Benton Community School Corp</x:v>
      </x:c>
      <x:c r="I23" s="1" t="n">
        <x:v>793</x:v>
      </x:c>
      <x:c r="J23" s="1" t="n">
        <x:v>1569</x:v>
      </x:c>
      <x:c r="K23" s="10" t="n">
        <x:f>IF(J23="",0,I23/J23)</x:f>
        <x:v>0.5054174633524537</x:v>
      </x:c>
      <x:c r="L23" s="1" t="n">
        <x:f>SUM(B23:D23)</x:f>
        <x:v>400</x:v>
      </x:c>
      <x:c r="M23" s="11" t="n">
        <x:f>L23*(1-$B$4*K23)</x:f>
        <x:v>319.1332058636074</x:v>
      </x:c>
      <x:c r="N23" s="1" t="n">
        <x:f>COUNTIFS($M$11:$M$326,"&gt;"&amp;M23)+COUNTIFS($M$11:M23,M23)</x:f>
        <x:v>191</x:v>
      </x:c>
      <x:c r="O23" s="1" t="str">
        <x:f>IF(N23&lt;=$D$6,$D$4,IF(N23&lt;=$E$6,$E$4,IF(N23&lt;=$F$6,$F$4,IF(N23&lt;=$G$6,$G$4,IF(N23&lt;=$H$6,$H$4,$I$4)))))</x:f>
        <x:v>3A</x:v>
      </x:c>
      <x:c r="P23" s="1" t="str">
        <x:f>IF(AND(G23="Yes",VALUE(LEFT(F23,1))&gt;VALUE(LEFT(O23,1))),"Yes","No")</x:f>
        <x:v>No</x:v>
      </x:c>
      <x:c r="Q23" s="1" t="str">
        <x:v>Corporation FRL proxy</x:v>
      </x:c>
      <x:c r="R23" s="1" t="str">
        <x:v>0395</x:v>
      </x:c>
      <x:c r="S23" s="1" t="str">
        <x:v>Supplied football classification PDF; 2025–26 grade counts</x:v>
      </x:c>
      <x:c r="T23" s="1" t="str">
        <x:v>Supplied corporation-enrollment-ethnicity-free-reduced-price-meal-status-2006-26.xlsx, 2026 sheet</x:v>
      </x:c>
    </x:row>
    <x:row r="24" ht="20" customHeight="1">
      <x:c r="A24" s="1" t="str">
        <x:v>Blackford</x:v>
      </x:c>
      <x:c r="B24" s="1" t="n">
        <x:v>105</x:v>
      </x:c>
      <x:c r="C24" s="1" t="n">
        <x:v>101</x:v>
      </x:c>
      <x:c r="D24" s="1" t="n">
        <x:v>112</x:v>
      </x:c>
      <x:c r="E24" s="1" t="n">
        <x:v>103</x:v>
      </x:c>
      <x:c r="F24" s="1" t="str">
        <x:v>2A</x:v>
      </x:c>
      <x:c r="G24" s="1" t="str">
        <x:v>No</x:v>
      </x:c>
      <x:c r="H24" s="1" t="str">
        <x:v>Blackford County Schools</x:v>
      </x:c>
      <x:c r="I24" s="1" t="n">
        <x:v>858</x:v>
      </x:c>
      <x:c r="J24" s="1" t="n">
        <x:v>1384</x:v>
      </x:c>
      <x:c r="K24" s="10" t="n">
        <x:f>IF(J24="",0,I24/J24)</x:f>
        <x:v>0.619942196531792</x:v>
      </x:c>
      <x:c r="L24" s="1" t="n">
        <x:f>SUM(B24:D24)</x:f>
        <x:v>318</x:v>
      </x:c>
      <x:c r="M24" s="11" t="n">
        <x:f>L24*(1-$B$4*K24)</x:f>
        <x:v>239.14335260115607</x:v>
      </x:c>
      <x:c r="N24" s="1" t="n">
        <x:f>COUNTIFS($M$11:$M$326,"&gt;"&amp;M24)+COUNTIFS($M$11:M24,M24)</x:f>
        <x:v>237</x:v>
      </x:c>
      <x:c r="O24" s="1" t="str">
        <x:f>IF(N24&lt;=$D$6,$D$4,IF(N24&lt;=$E$6,$E$4,IF(N24&lt;=$F$6,$F$4,IF(N24&lt;=$G$6,$G$4,IF(N24&lt;=$H$6,$H$4,$I$4)))))</x:f>
        <x:v>2A</x:v>
      </x:c>
      <x:c r="P24" s="1" t="str">
        <x:f>IF(AND(G24="Yes",VALUE(LEFT(F24,1))&gt;VALUE(LEFT(O24,1))),"Yes","No")</x:f>
        <x:v>No</x:v>
      </x:c>
      <x:c r="Q24" s="1" t="str">
        <x:v>Corporation FRL proxy</x:v>
      </x:c>
      <x:c r="R24" s="1" t="str">
        <x:v>0515</x:v>
      </x:c>
      <x:c r="S24" s="1" t="str">
        <x:v>Supplied football classification PDF; 2025–26 grade counts</x:v>
      </x:c>
      <x:c r="T24" s="1" t="str">
        <x:v>Supplied corporation-enrollment-ethnicity-free-reduced-price-meal-status-2006-26.xlsx, 2026 sheet</x:v>
      </x:c>
    </x:row>
    <x:row r="25" ht="20" customHeight="1">
      <x:c r="A25" s="1" t="str">
        <x:v>Bloomington North</x:v>
      </x:c>
      <x:c r="B25" s="1" t="n">
        <x:v>385</x:v>
      </x:c>
      <x:c r="C25" s="1" t="n">
        <x:v>383</x:v>
      </x:c>
      <x:c r="D25" s="1" t="n">
        <x:v>378</x:v>
      </x:c>
      <x:c r="E25" s="1" t="n">
        <x:v>381</x:v>
      </x:c>
      <x:c r="F25" s="1" t="str">
        <x:v>5A</x:v>
      </x:c>
      <x:c r="G25" s="1" t="str">
        <x:v>No</x:v>
      </x:c>
      <x:c r="H25" s="1" t="str">
        <x:v>Monroe County Community Sch Corp</x:v>
      </x:c>
      <x:c r="I25" s="1" t="n">
        <x:v>3883</x:v>
      </x:c>
      <x:c r="J25" s="1" t="n">
        <x:v>10279</x:v>
      </x:c>
      <x:c r="K25" s="10" t="n">
        <x:f>IF(J25="",0,I25/J25)</x:f>
        <x:v>0.3777604825372118</x:v>
      </x:c>
      <x:c r="L25" s="1" t="n">
        <x:f>SUM(B25:D25)</x:f>
        <x:v>1146</x:v>
      </x:c>
      <x:c r="M25" s="11" t="n">
        <x:f>L25*(1-$B$4*K25)</x:f>
        <x:v>972.8345948049421</x:v>
      </x:c>
      <x:c r="N25" s="1" t="n">
        <x:f>COUNTIFS($M$11:$M$326,"&gt;"&amp;M25)+COUNTIFS($M$11:M25,M25)</x:f>
        <x:v>51</x:v>
      </x:c>
      <x:c r="O25" s="1" t="str">
        <x:f>IF(N25&lt;=$D$6,$D$4,IF(N25&lt;=$E$6,$E$4,IF(N25&lt;=$F$6,$F$4,IF(N25&lt;=$G$6,$G$4,IF(N25&lt;=$H$6,$H$4,$I$4)))))</x:f>
        <x:v>5A</x:v>
      </x:c>
      <x:c r="P25" s="1" t="str">
        <x:f>IF(AND(G25="Yes",VALUE(LEFT(F25,1))&gt;VALUE(LEFT(O25,1))),"Yes","No")</x:f>
        <x:v>No</x:v>
      </x:c>
      <x:c r="Q25" s="1" t="str">
        <x:v>Corporation FRL proxy</x:v>
      </x:c>
      <x:c r="R25" s="1" t="str">
        <x:v>5740</x:v>
      </x:c>
      <x:c r="S25" s="1" t="str">
        <x:v>Supplied football classification PDF; 2025–26 grade counts</x:v>
      </x:c>
      <x:c r="T25" s="1" t="str">
        <x:v>Supplied corporation-enrollment-ethnicity-free-reduced-price-meal-status-2006-26.xlsx, 2026 sheet</x:v>
      </x:c>
    </x:row>
    <x:row r="26" ht="20" customHeight="1">
      <x:c r="A26" s="1" t="str">
        <x:v>Bloomington South</x:v>
      </x:c>
      <x:c r="B26" s="1" t="n">
        <x:v>474</x:v>
      </x:c>
      <x:c r="C26" s="1" t="n">
        <x:v>463</x:v>
      </x:c>
      <x:c r="D26" s="1" t="n">
        <x:v>443</x:v>
      </x:c>
      <x:c r="E26" s="1" t="n">
        <x:v>404</x:v>
      </x:c>
      <x:c r="F26" s="1" t="str">
        <x:v>5A</x:v>
      </x:c>
      <x:c r="G26" s="1" t="str">
        <x:v>No</x:v>
      </x:c>
      <x:c r="H26" s="1" t="str">
        <x:v>Monroe County Community Sch Corp</x:v>
      </x:c>
      <x:c r="I26" s="1" t="n">
        <x:v>3883</x:v>
      </x:c>
      <x:c r="J26" s="1" t="n">
        <x:v>10279</x:v>
      </x:c>
      <x:c r="K26" s="10" t="n">
        <x:f>IF(J26="",0,I26/J26)</x:f>
        <x:v>0.3777604825372118</x:v>
      </x:c>
      <x:c r="L26" s="1" t="n">
        <x:f>SUM(B26:D26)</x:f>
        <x:v>1380</x:v>
      </x:c>
      <x:c r="M26" s="11" t="n">
        <x:f>L26*(1-$B$4*K26)</x:f>
        <x:v>1171.476213639459</x:v>
      </x:c>
      <x:c r="N26" s="1" t="n">
        <x:f>COUNTIFS($M$11:$M$326,"&gt;"&amp;M26)+COUNTIFS($M$11:M26,M26)</x:f>
        <x:v>37</x:v>
      </x:c>
      <x:c r="O26" s="1" t="str">
        <x:f>IF(N26&lt;=$D$6,$D$4,IF(N26&lt;=$E$6,$E$4,IF(N26&lt;=$F$6,$F$4,IF(N26&lt;=$G$6,$G$4,IF(N26&lt;=$H$6,$H$4,$I$4)))))</x:f>
        <x:v>5A</x:v>
      </x:c>
      <x:c r="P26" s="1" t="str">
        <x:f>IF(AND(G26="Yes",VALUE(LEFT(F26,1))&gt;VALUE(LEFT(O26,1))),"Yes","No")</x:f>
        <x:v>No</x:v>
      </x:c>
      <x:c r="Q26" s="1" t="str">
        <x:v>Corporation FRL proxy</x:v>
      </x:c>
      <x:c r="R26" s="1" t="str">
        <x:v>5740</x:v>
      </x:c>
      <x:c r="S26" s="1" t="str">
        <x:v>Supplied football classification PDF; 2025–26 grade counts</x:v>
      </x:c>
      <x:c r="T26" s="1" t="str">
        <x:v>Supplied corporation-enrollment-ethnicity-free-reduced-price-meal-status-2006-26.xlsx, 2026 sheet</x:v>
      </x:c>
    </x:row>
    <x:row r="27" ht="20" customHeight="1">
      <x:c r="A27" s="1" t="str">
        <x:v>Bluffton</x:v>
      </x:c>
      <x:c r="B27" s="1" t="n">
        <x:v>143</x:v>
      </x:c>
      <x:c r="C27" s="1" t="n">
        <x:v>126</x:v>
      </x:c>
      <x:c r="D27" s="1" t="n">
        <x:v>164</x:v>
      </x:c>
      <x:c r="E27" s="1" t="n">
        <x:v>115</x:v>
      </x:c>
      <x:c r="F27" s="1" t="str">
        <x:v>3A</x:v>
      </x:c>
      <x:c r="G27" s="1" t="str">
        <x:v>No</x:v>
      </x:c>
      <x:c r="H27" s="1" t="str">
        <x:v>MSD Bluffton-Harrison</x:v>
      </x:c>
      <x:c r="I27" s="1" t="n">
        <x:v>935</x:v>
      </x:c>
      <x:c r="J27" s="1" t="n">
        <x:v>1860</x:v>
      </x:c>
      <x:c r="K27" s="10" t="n">
        <x:f>IF(J27="",0,I27/J27)</x:f>
        <x:v>0.5026881720430108</x:v>
      </x:c>
      <x:c r="L27" s="1" t="n">
        <x:f>SUM(B27:D27)</x:f>
        <x:v>433</x:v>
      </x:c>
      <x:c r="M27" s="11" t="n">
        <x:f>L27*(1-$B$4*K27)</x:f>
        <x:v>345.93440860215054</x:v>
      </x:c>
      <x:c r="N27" s="1" t="n">
        <x:f>COUNTIFS($M$11:$M$326,"&gt;"&amp;M27)+COUNTIFS($M$11:M27,M27)</x:f>
        <x:v>170</x:v>
      </x:c>
      <x:c r="O27" s="1" t="str">
        <x:f>IF(N27&lt;=$D$6,$D$4,IF(N27&lt;=$E$6,$E$4,IF(N27&lt;=$F$6,$F$4,IF(N27&lt;=$G$6,$G$4,IF(N27&lt;=$H$6,$H$4,$I$4)))))</x:f>
        <x:v>3A</x:v>
      </x:c>
      <x:c r="P27" s="1" t="str">
        <x:f>IF(AND(G27="Yes",VALUE(LEFT(F27,1))&gt;VALUE(LEFT(O27,1))),"Yes","No")</x:f>
        <x:v>No</x:v>
      </x:c>
      <x:c r="Q27" s="1" t="str">
        <x:v>Corporation FRL proxy</x:v>
      </x:c>
      <x:c r="R27" s="1" t="str">
        <x:v>8445</x:v>
      </x:c>
      <x:c r="S27" s="1" t="str">
        <x:v>Supplied football classification PDF; 2025–26 grade counts</x:v>
      </x:c>
      <x:c r="T27" s="1" t="str">
        <x:v>Supplied corporation-enrollment-ethnicity-free-reduced-price-meal-status-2006-26.xlsx, 2026 sheet</x:v>
      </x:c>
    </x:row>
    <x:row r="28" ht="20" customHeight="1">
      <x:c r="A28" s="1" t="str">
        <x:v>Boone Grove</x:v>
      </x:c>
      <x:c r="B28" s="1" t="n">
        <x:v>109</x:v>
      </x:c>
      <x:c r="C28" s="1" t="n">
        <x:v>115</x:v>
      </x:c>
      <x:c r="D28" s="1" t="n">
        <x:v>106</x:v>
      </x:c>
      <x:c r="E28" s="1" t="n">
        <x:v>94</x:v>
      </x:c>
      <x:c r="F28" s="1" t="str">
        <x:v>2A</x:v>
      </x:c>
      <x:c r="G28" s="1" t="str">
        <x:v>No</x:v>
      </x:c>
      <x:c r="H28" s="1" t="str">
        <x:v>Porter Township School Corp</x:v>
      </x:c>
      <x:c r="I28" s="1" t="n">
        <x:v>365</x:v>
      </x:c>
      <x:c r="J28" s="1" t="n">
        <x:v>1483</x:v>
      </x:c>
      <x:c r="K28" s="10" t="n">
        <x:f>IF(J28="",0,I28/J28)</x:f>
        <x:v>0.24612272420768713</x:v>
      </x:c>
      <x:c r="L28" s="1" t="n">
        <x:f>SUM(B28:D28)</x:f>
        <x:v>330</x:v>
      </x:c>
      <x:c r="M28" s="11" t="n">
        <x:f>L28*(1-$B$4*K28)</x:f>
        <x:v>297.5118004045853</x:v>
      </x:c>
      <x:c r="N28" s="1" t="n">
        <x:f>COUNTIFS($M$11:$M$326,"&gt;"&amp;M28)+COUNTIFS($M$11:M28,M28)</x:f>
        <x:v>202</x:v>
      </x:c>
      <x:c r="O28" s="1" t="str">
        <x:f>IF(N28&lt;=$D$6,$D$4,IF(N28&lt;=$E$6,$E$4,IF(N28&lt;=$F$6,$F$4,IF(N28&lt;=$G$6,$G$4,IF(N28&lt;=$H$6,$H$4,$I$4)))))</x:f>
        <x:v>3A</x:v>
      </x:c>
      <x:c r="P28" s="1" t="str">
        <x:f>IF(AND(G28="Yes",VALUE(LEFT(F28,1))&gt;VALUE(LEFT(O28,1))),"Yes","No")</x:f>
        <x:v>No</x:v>
      </x:c>
      <x:c r="Q28" s="1" t="str">
        <x:v>Corporation FRL proxy</x:v>
      </x:c>
      <x:c r="R28" s="1" t="str">
        <x:v>6520</x:v>
      </x:c>
      <x:c r="S28" s="1" t="str">
        <x:v>Supplied football classification PDF; 2025–26 grade counts</x:v>
      </x:c>
      <x:c r="T28" s="1" t="str">
        <x:v>Supplied corporation-enrollment-ethnicity-free-reduced-price-meal-status-2006-26.xlsx, 2026 sheet</x:v>
      </x:c>
    </x:row>
    <x:row r="29" ht="20" customHeight="1">
      <x:c r="A29" s="1" t="str">
        <x:v>Boonville</x:v>
      </x:c>
      <x:c r="B29" s="1" t="n">
        <x:v>225</x:v>
      </x:c>
      <x:c r="C29" s="1" t="n">
        <x:v>225</x:v>
      </x:c>
      <x:c r="D29" s="1" t="n">
        <x:v>230</x:v>
      </x:c>
      <x:c r="E29" s="1" t="n">
        <x:v>189</x:v>
      </x:c>
      <x:c r="F29" s="1" t="str">
        <x:v>4A</x:v>
      </x:c>
      <x:c r="G29" s="1" t="str">
        <x:v>No</x:v>
      </x:c>
      <x:c r="H29" s="1" t="str">
        <x:v>Warrick County School Corp</x:v>
      </x:c>
      <x:c r="I29" s="1" t="n">
        <x:v>3430</x:v>
      </x:c>
      <x:c r="J29" s="1" t="n">
        <x:v>9800</x:v>
      </x:c>
      <x:c r="K29" s="10" t="n">
        <x:f>IF(J29="",0,I29/J29)</x:f>
        <x:v>0.35</x:v>
      </x:c>
      <x:c r="L29" s="1" t="n">
        <x:f>SUM(B29:D29)</x:f>
        <x:v>680</x:v>
      </x:c>
      <x:c r="M29" s="11" t="n">
        <x:f>L29*(1-$B$4*K29)</x:f>
        <x:v>584.8</x:v>
      </x:c>
      <x:c r="N29" s="1" t="n">
        <x:f>COUNTIFS($M$11:$M$326,"&gt;"&amp;M29)+COUNTIFS($M$11:M29,M29)</x:f>
        <x:v>109</x:v>
      </x:c>
      <x:c r="O29" s="1" t="str">
        <x:f>IF(N29&lt;=$D$6,$D$4,IF(N29&lt;=$E$6,$E$4,IF(N29&lt;=$F$6,$F$4,IF(N29&lt;=$G$6,$G$4,IF(N29&lt;=$H$6,$H$4,$I$4)))))</x:f>
        <x:v>4A</x:v>
      </x:c>
      <x:c r="P29" s="1" t="str">
        <x:f>IF(AND(G29="Yes",VALUE(LEFT(F29,1))&gt;VALUE(LEFT(O29,1))),"Yes","No")</x:f>
        <x:v>No</x:v>
      </x:c>
      <x:c r="Q29" s="1" t="str">
        <x:v>Corporation FRL proxy</x:v>
      </x:c>
      <x:c r="R29" s="1" t="str">
        <x:v>8130</x:v>
      </x:c>
      <x:c r="S29" s="1" t="str">
        <x:v>Supplied football classification PDF; 2025–26 grade counts</x:v>
      </x:c>
      <x:c r="T29" s="1" t="str">
        <x:v>Supplied corporation-enrollment-ethnicity-free-reduced-price-meal-status-2006-26.xlsx, 2026 sheet</x:v>
      </x:c>
    </x:row>
    <x:row r="30" ht="20" customHeight="1">
      <x:c r="A30" s="1" t="str">
        <x:v>Bowman Leadership Academy</x:v>
      </x:c>
      <x:c r="B30" s="1" t="n">
        <x:v>82</x:v>
      </x:c>
      <x:c r="C30" s="1" t="n">
        <x:v>69</x:v>
      </x:c>
      <x:c r="D30" s="1" t="n">
        <x:v>71</x:v>
      </x:c>
      <x:c r="E30" s="1" t="n">
        <x:v>48</x:v>
      </x:c>
      <x:c r="F30" s="1" t="str">
        <x:v>1A</x:v>
      </x:c>
      <x:c r="G30" s="1" t="str">
        <x:v>No</x:v>
      </x:c>
      <x:c r="H30" s="1" t="str">
        <x:v>Thea Bowman Leadership Academy</x:v>
      </x:c>
      <x:c r="I30" s="1" t="n">
        <x:v>509</x:v>
      </x:c>
      <x:c r="J30" s="1" t="n">
        <x:v>763</x:v>
      </x:c>
      <x:c r="K30" s="10" t="n">
        <x:f>IF(J30="",0,I30/J30)</x:f>
        <x:v>0.6671035386631717</x:v>
      </x:c>
      <x:c r="L30" s="1" t="n">
        <x:f>SUM(B30:D30)</x:f>
        <x:v>222</x:v>
      </x:c>
      <x:c r="M30" s="11" t="n">
        <x:f>L30*(1-$B$4*K30)</x:f>
        <x:v>162.76120576671033</x:v>
      </x:c>
      <x:c r="N30" s="1" t="n">
        <x:f>COUNTIFS($M$11:$M$326,"&gt;"&amp;M30)+COUNTIFS($M$11:M30,M30)</x:f>
        <x:v>291</x:v>
      </x:c>
      <x:c r="O30" s="1" t="str">
        <x:f>IF(N30&lt;=$D$6,$D$4,IF(N30&lt;=$E$6,$E$4,IF(N30&lt;=$F$6,$F$4,IF(N30&lt;=$G$6,$G$4,IF(N30&lt;=$H$6,$H$4,$I$4)))))</x:f>
        <x:v>1A</x:v>
      </x:c>
      <x:c r="P30" s="1" t="str">
        <x:f>IF(AND(G30="Yes",VALUE(LEFT(F30,1))&gt;VALUE(LEFT(O30,1))),"Yes","No")</x:f>
        <x:v>No</x:v>
      </x:c>
      <x:c r="Q30" s="1" t="str">
        <x:v>Corporation FRL proxy</x:v>
      </x:c>
      <x:c r="R30" s="1" t="str">
        <x:v>9460</x:v>
      </x:c>
      <x:c r="S30" s="1" t="str">
        <x:v>Supplied football classification PDF; 2025–26 grade counts</x:v>
      </x:c>
      <x:c r="T30" s="1" t="str">
        <x:v>Supplied corporation-enrollment-ethnicity-free-reduced-price-meal-status-2006-26.xlsx, 2026 sheet</x:v>
      </x:c>
    </x:row>
    <x:row r="31" ht="20" customHeight="1">
      <x:c r="A31" s="1" t="str">
        <x:v>Brebeuf Jesuit Preparatory</x:v>
      </x:c>
      <x:c r="B31" s="1" t="n">
        <x:v>211</x:v>
      </x:c>
      <x:c r="C31" s="1" t="n">
        <x:v>204</x:v>
      </x:c>
      <x:c r="D31" s="1" t="n">
        <x:v>209</x:v>
      </x:c>
      <x:c r="E31" s="1" t="n">
        <x:v>203</x:v>
      </x:c>
      <x:c r="F31" s="1" t="str">
        <x:v>4A</x:v>
      </x:c>
      <x:c r="G31" s="1" t="str">
        <x:v>No</x:v>
      </x:c>
      <x:c r="H31" s="1" t="str">
        <x:v>Brebeuf Jesuit Preparatory</x:v>
      </x:c>
      <x:c r="I31" s="1" t="n">
        <x:v>56</x:v>
      </x:c>
      <x:c r="J31" s="1" t="n">
        <x:v>827</x:v>
      </x:c>
      <x:c r="K31" s="10" t="n">
        <x:f>IF(J31="",0,I31/J31)</x:f>
        <x:v>0.06771463119709795</x:v>
      </x:c>
      <x:c r="L31" s="1" t="n">
        <x:f>SUM(B31:D31)</x:f>
        <x:v>624</x:v>
      </x:c>
      <x:c r="M31" s="11" t="n">
        <x:f>L31*(1-$B$4*K31)</x:f>
        <x:v>607.0984280532043</x:v>
      </x:c>
      <x:c r="N31" s="1" t="n">
        <x:f>COUNTIFS($M$11:$M$326,"&gt;"&amp;M31)+COUNTIFS($M$11:M31,M31)</x:f>
        <x:v>106</x:v>
      </x:c>
      <x:c r="O31" s="1" t="str">
        <x:f>IF(N31&lt;=$D$6,$D$4,IF(N31&lt;=$E$6,$E$4,IF(N31&lt;=$F$6,$F$4,IF(N31&lt;=$G$6,$G$4,IF(N31&lt;=$H$6,$H$4,$I$4)))))</x:f>
        <x:v>4A</x:v>
      </x:c>
      <x:c r="P31" s="1" t="str">
        <x:f>IF(AND(G31="Yes",VALUE(LEFT(F31,1))&gt;VALUE(LEFT(O31,1))),"Yes","No")</x:f>
        <x:v>No</x:v>
      </x:c>
      <x:c r="Q31" s="1" t="str">
        <x:v>School NSLP proxy</x:v>
      </x:c>
      <x:c r="R31" s="1" t="str">
        <x:v>C360</x:v>
      </x:c>
      <x:c r="S31" s="1" t="str">
        <x:v>Supplied football classification PDF; 2025–26 grade counts</x:v>
      </x:c>
      <x:c r="T31" s="1" t="str">
        <x:v>https://www.in.gov/doe/files/FY2026-idoe-enrollment-nslp-report011626.pdf</x:v>
      </x:c>
    </x:row>
    <x:row r="32" ht="20" customHeight="1">
      <x:c r="A32" s="1" t="str">
        <x:v>Bremen</x:v>
      </x:c>
      <x:c r="B32" s="1" t="n">
        <x:v>107</x:v>
      </x:c>
      <x:c r="C32" s="1" t="n">
        <x:v>120</x:v>
      </x:c>
      <x:c r="D32" s="1" t="n">
        <x:v>112</x:v>
      </x:c>
      <x:c r="E32" s="1" t="n">
        <x:v>121</x:v>
      </x:c>
      <x:c r="F32" s="1" t="str">
        <x:v>2A</x:v>
      </x:c>
      <x:c r="G32" s="1" t="str">
        <x:v>No</x:v>
      </x:c>
      <x:c r="H32" s="1" t="str">
        <x:v>Bremen Public Schools</x:v>
      </x:c>
      <x:c r="I32" s="1" t="n">
        <x:v>671</x:v>
      </x:c>
      <x:c r="J32" s="1" t="n">
        <x:v>1462</x:v>
      </x:c>
      <x:c r="K32" s="10" t="n">
        <x:f>IF(J32="",0,I32/J32)</x:f>
        <x:v>0.45896032831737343</x:v>
      </x:c>
      <x:c r="L32" s="1" t="n">
        <x:f>SUM(B32:D32)</x:f>
        <x:v>339</x:v>
      </x:c>
      <x:c r="M32" s="11" t="n">
        <x:f>L32*(1-$B$4*K32)</x:f>
        <x:v>276.76497948016413</x:v>
      </x:c>
      <x:c r="N32" s="1" t="n">
        <x:f>COUNTIFS($M$11:$M$326,"&gt;"&amp;M32)+COUNTIFS($M$11:M32,M32)</x:f>
        <x:v>212</x:v>
      </x:c>
      <x:c r="O32" s="1" t="str">
        <x:f>IF(N32&lt;=$D$6,$D$4,IF(N32&lt;=$E$6,$E$4,IF(N32&lt;=$F$6,$F$4,IF(N32&lt;=$G$6,$G$4,IF(N32&lt;=$H$6,$H$4,$I$4)))))</x:f>
        <x:v>3A</x:v>
      </x:c>
      <x:c r="P32" s="1" t="str">
        <x:f>IF(AND(G32="Yes",VALUE(LEFT(F32,1))&gt;VALUE(LEFT(O32,1))),"Yes","No")</x:f>
        <x:v>No</x:v>
      </x:c>
      <x:c r="Q32" s="1" t="str">
        <x:v>Corporation FRL proxy</x:v>
      </x:c>
      <x:c r="R32" s="1" t="str">
        <x:v>5480</x:v>
      </x:c>
      <x:c r="S32" s="1" t="str">
        <x:v>Supplied football classification PDF; 2025–26 grade counts</x:v>
      </x:c>
      <x:c r="T32" s="1" t="str">
        <x:v>Supplied corporation-enrollment-ethnicity-free-reduced-price-meal-status-2006-26.xlsx, 2026 sheet</x:v>
      </x:c>
    </x:row>
    <x:row r="33" ht="20" customHeight="1">
      <x:c r="A33" s="1" t="str">
        <x:v>Brown County</x:v>
      </x:c>
      <x:c r="B33" s="1" t="n">
        <x:v>136</x:v>
      </x:c>
      <x:c r="C33" s="1" t="n">
        <x:v>107</x:v>
      </x:c>
      <x:c r="D33" s="1" t="n">
        <x:v>111</x:v>
      </x:c>
      <x:c r="E33" s="1" t="n">
        <x:v>109</x:v>
      </x:c>
      <x:c r="F33" s="1" t="str">
        <x:v>2A</x:v>
      </x:c>
      <x:c r="G33" s="1" t="str">
        <x:v>No</x:v>
      </x:c>
      <x:c r="H33" s="1" t="str">
        <x:v>Brown County School Corporation</x:v>
      </x:c>
      <x:c r="I33" s="1" t="n">
        <x:v>632</x:v>
      </x:c>
      <x:c r="J33" s="1" t="n">
        <x:v>1486</x:v>
      </x:c>
      <x:c r="K33" s="10" t="n">
        <x:f>IF(J33="",0,I33/J33)</x:f>
        <x:v>0.4253028263795424</x:v>
      </x:c>
      <x:c r="L33" s="1" t="n">
        <x:f>SUM(B33:D33)</x:f>
        <x:v>354</x:v>
      </x:c>
      <x:c r="M33" s="11" t="n">
        <x:f>L33*(1-$B$4*K33)</x:f>
        <x:v>293.7771197846568</x:v>
      </x:c>
      <x:c r="N33" s="1" t="n">
        <x:f>COUNTIFS($M$11:$M$326,"&gt;"&amp;M33)+COUNTIFS($M$11:M33,M33)</x:f>
        <x:v>203</x:v>
      </x:c>
      <x:c r="O33" s="1" t="str">
        <x:f>IF(N33&lt;=$D$6,$D$4,IF(N33&lt;=$E$6,$E$4,IF(N33&lt;=$F$6,$F$4,IF(N33&lt;=$G$6,$G$4,IF(N33&lt;=$H$6,$H$4,$I$4)))))</x:f>
        <x:v>3A</x:v>
      </x:c>
      <x:c r="P33" s="1" t="str">
        <x:f>IF(AND(G33="Yes",VALUE(LEFT(F33,1))&gt;VALUE(LEFT(O33,1))),"Yes","No")</x:f>
        <x:v>No</x:v>
      </x:c>
      <x:c r="Q33" s="1" t="str">
        <x:v>Corporation FRL proxy</x:v>
      </x:c>
      <x:c r="R33" s="1" t="str">
        <x:v>0670</x:v>
      </x:c>
      <x:c r="S33" s="1" t="str">
        <x:v>Supplied football classification PDF; 2025–26 grade counts</x:v>
      </x:c>
      <x:c r="T33" s="1" t="str">
        <x:v>Supplied corporation-enrollment-ethnicity-free-reduced-price-meal-status-2006-26.xlsx, 2026 sheet</x:v>
      </x:c>
    </x:row>
    <x:row r="34" ht="20" customHeight="1">
      <x:c r="A34" s="1" t="str">
        <x:v>Brownsburg</x:v>
      </x:c>
      <x:c r="B34" s="1" t="n">
        <x:v>885</x:v>
      </x:c>
      <x:c r="C34" s="1" t="n">
        <x:v>870</x:v>
      </x:c>
      <x:c r="D34" s="1" t="n">
        <x:v>878</x:v>
      </x:c>
      <x:c r="E34" s="1" t="n">
        <x:v>831</x:v>
      </x:c>
      <x:c r="F34" s="1" t="str">
        <x:v>6A</x:v>
      </x:c>
      <x:c r="G34" s="1" t="str">
        <x:v>No</x:v>
      </x:c>
      <x:c r="H34" s="1" t="str">
        <x:v>Brownsburg Community School Corp</x:v>
      </x:c>
      <x:c r="I34" s="1" t="n">
        <x:v>3633</x:v>
      </x:c>
      <x:c r="J34" s="1" t="n">
        <x:v>10627</x:v>
      </x:c>
      <x:c r="K34" s="10" t="n">
        <x:f>IF(J34="",0,I34/J34)</x:f>
        <x:v>0.3418650606944575</x:v>
      </x:c>
      <x:c r="L34" s="1" t="n">
        <x:f>SUM(B34:D34)</x:f>
        <x:v>2633</x:v>
      </x:c>
      <x:c r="M34" s="11" t="n">
        <x:f>L34*(1-$B$4*K34)</x:f>
        <x:v>2272.947718076597</x:v>
      </x:c>
      <x:c r="N34" s="1" t="n">
        <x:f>COUNTIFS($M$11:$M$326,"&gt;"&amp;M34)+COUNTIFS($M$11:M34,M34)</x:f>
        <x:v>5</x:v>
      </x:c>
      <x:c r="O34" s="1" t="str">
        <x:f>IF(N34&lt;=$D$6,$D$4,IF(N34&lt;=$E$6,$E$4,IF(N34&lt;=$F$6,$F$4,IF(N34&lt;=$G$6,$G$4,IF(N34&lt;=$H$6,$H$4,$I$4)))))</x:f>
        <x:v>6A</x:v>
      </x:c>
      <x:c r="P34" s="1" t="str">
        <x:f>IF(AND(G34="Yes",VALUE(LEFT(F34,1))&gt;VALUE(LEFT(O34,1))),"Yes","No")</x:f>
        <x:v>No</x:v>
      </x:c>
      <x:c r="Q34" s="1" t="str">
        <x:v>Corporation FRL proxy</x:v>
      </x:c>
      <x:c r="R34" s="1" t="str">
        <x:v>3305</x:v>
      </x:c>
      <x:c r="S34" s="1" t="str">
        <x:v>Supplied football classification PDF; 2025–26 grade counts</x:v>
      </x:c>
      <x:c r="T34" s="1" t="str">
        <x:v>Supplied corporation-enrollment-ethnicity-free-reduced-price-meal-status-2006-26.xlsx, 2026 sheet</x:v>
      </x:c>
    </x:row>
    <x:row r="35" ht="20" customHeight="1">
      <x:c r="A35" s="1" t="str">
        <x:v>Brownstown Central</x:v>
      </x:c>
      <x:c r="B35" s="1" t="n">
        <x:v>112</x:v>
      </x:c>
      <x:c r="C35" s="1" t="n">
        <x:v>109</x:v>
      </x:c>
      <x:c r="D35" s="1" t="n">
        <x:v>107</x:v>
      </x:c>
      <x:c r="E35" s="1" t="n">
        <x:v>120</x:v>
      </x:c>
      <x:c r="F35" s="1" t="str">
        <x:v>2A</x:v>
      </x:c>
      <x:c r="G35" s="1" t="str">
        <x:v>No</x:v>
      </x:c>
      <x:c r="H35" s="1" t="str">
        <x:v>Brownstown Cnt Com Sch Corp</x:v>
      </x:c>
      <x:c r="I35" s="1" t="n">
        <x:v>659</x:v>
      </x:c>
      <x:c r="J35" s="1" t="n">
        <x:v>1369</x:v>
      </x:c>
      <x:c r="K35" s="10" t="n">
        <x:f>IF(J35="",0,I35/J35)</x:f>
        <x:v>0.4813732651570489</x:v>
      </x:c>
      <x:c r="L35" s="1" t="n">
        <x:f>SUM(B35:D35)</x:f>
        <x:v>328</x:v>
      </x:c>
      <x:c r="M35" s="11" t="n">
        <x:f>L35*(1-$B$4*K35)</x:f>
        <x:v>264.84382761139517</x:v>
      </x:c>
      <x:c r="N35" s="1" t="n">
        <x:f>COUNTIFS($M$11:$M$326,"&gt;"&amp;M35)+COUNTIFS($M$11:M35,M35)</x:f>
        <x:v>218</x:v>
      </x:c>
      <x:c r="O35" s="1" t="str">
        <x:f>IF(N35&lt;=$D$6,$D$4,IF(N35&lt;=$E$6,$E$4,IF(N35&lt;=$F$6,$F$4,IF(N35&lt;=$G$6,$G$4,IF(N35&lt;=$H$6,$H$4,$I$4)))))</x:f>
        <x:v>3A</x:v>
      </x:c>
      <x:c r="P35" s="1" t="str">
        <x:f>IF(AND(G35="Yes",VALUE(LEFT(F35,1))&gt;VALUE(LEFT(O35,1))),"Yes","No")</x:f>
        <x:v>No</x:v>
      </x:c>
      <x:c r="Q35" s="1" t="str">
        <x:v>Corporation FRL proxy</x:v>
      </x:c>
      <x:c r="R35" s="1" t="str">
        <x:v>3695</x:v>
      </x:c>
      <x:c r="S35" s="1" t="str">
        <x:v>Supplied football classification PDF; 2025–26 grade counts</x:v>
      </x:c>
      <x:c r="T35" s="1" t="str">
        <x:v>Supplied corporation-enrollment-ethnicity-free-reduced-price-meal-status-2006-26.xlsx, 2026 sheet</x:v>
      </x:c>
    </x:row>
    <x:row r="36" ht="20" customHeight="1">
      <x:c r="A36" s="1" t="str">
        <x:v>Calumet</x:v>
      </x:c>
      <x:c r="B36" s="1" t="n">
        <x:v>167</x:v>
      </x:c>
      <x:c r="C36" s="1" t="n">
        <x:v>168</x:v>
      </x:c>
      <x:c r="D36" s="1" t="n">
        <x:v>148</x:v>
      </x:c>
      <x:c r="E36" s="1" t="n">
        <x:v>156</x:v>
      </x:c>
      <x:c r="F36" s="1" t="str">
        <x:v>3A</x:v>
      </x:c>
      <x:c r="G36" s="1" t="str">
        <x:v>No</x:v>
      </x:c>
      <x:c r="H36" s="1" t="str">
        <x:v>Lake Ridge New Tech Schools</x:v>
      </x:c>
      <x:c r="I36" s="1" t="n">
        <x:v>1468</x:v>
      </x:c>
      <x:c r="J36" s="1" t="n">
        <x:v>1542</x:v>
      </x:c>
      <x:c r="K36" s="10" t="n">
        <x:f>IF(J36="",0,I36/J36)</x:f>
        <x:v>0.9520103761348897</x:v>
      </x:c>
      <x:c r="L36" s="1" t="n">
        <x:f>SUM(B36:D36)</x:f>
        <x:v>483</x:v>
      </x:c>
      <x:c r="M36" s="11" t="n">
        <x:f>L36*(1-$B$4*K36)</x:f>
        <x:v>299.0715953307393</x:v>
      </x:c>
      <x:c r="N36" s="1" t="n">
        <x:f>COUNTIFS($M$11:$M$326,"&gt;"&amp;M36)+COUNTIFS($M$11:M36,M36)</x:f>
        <x:v>200</x:v>
      </x:c>
      <x:c r="O36" s="1" t="str">
        <x:f>IF(N36&lt;=$D$6,$D$4,IF(N36&lt;=$E$6,$E$4,IF(N36&lt;=$F$6,$F$4,IF(N36&lt;=$G$6,$G$4,IF(N36&lt;=$H$6,$H$4,$I$4)))))</x:f>
        <x:v>3A</x:v>
      </x:c>
      <x:c r="P36" s="1" t="str">
        <x:f>IF(AND(G36="Yes",VALUE(LEFT(F36,1))&gt;VALUE(LEFT(O36,1))),"Yes","No")</x:f>
        <x:v>No</x:v>
      </x:c>
      <x:c r="Q36" s="1" t="str">
        <x:v>Corporation FRL proxy</x:v>
      </x:c>
      <x:c r="R36" s="1" t="str">
        <x:v>4650</x:v>
      </x:c>
      <x:c r="S36" s="1" t="str">
        <x:v>Supplied football classification PDF; 2025–26 grade counts</x:v>
      </x:c>
      <x:c r="T36" s="1" t="str">
        <x:v>Supplied corporation-enrollment-ethnicity-free-reduced-price-meal-status-2006-26.xlsx, 2026 sheet</x:v>
      </x:c>
    </x:row>
    <x:row r="37" ht="20" customHeight="1">
      <x:c r="A37" s="1" t="str">
        <x:v>Cambridge City Lincoln</x:v>
      </x:c>
      <x:c r="B37" s="1" t="n">
        <x:v>49</x:v>
      </x:c>
      <x:c r="C37" s="1" t="n">
        <x:v>41</x:v>
      </x:c>
      <x:c r="D37" s="1" t="n">
        <x:v>44</x:v>
      </x:c>
      <x:c r="E37" s="1" t="n">
        <x:v>47</x:v>
      </x:c>
      <x:c r="F37" s="1" t="str">
        <x:v>1A</x:v>
      </x:c>
      <x:c r="G37" s="1" t="str">
        <x:v>No</x:v>
      </x:c>
      <x:c r="H37" s="1" t="str">
        <x:v>Western Wayne Schools</x:v>
      </x:c>
      <x:c r="I37" s="1" t="n">
        <x:v>428</x:v>
      </x:c>
      <x:c r="J37" s="1" t="n">
        <x:v>699</x:v>
      </x:c>
      <x:c r="K37" s="10" t="n">
        <x:f>IF(J37="",0,I37/J37)</x:f>
        <x:v>0.6123032904148784</x:v>
      </x:c>
      <x:c r="L37" s="1" t="n">
        <x:f>SUM(B37:D37)</x:f>
        <x:v>134</x:v>
      </x:c>
      <x:c r="M37" s="11" t="n">
        <x:f>L37*(1-$B$4*K37)</x:f>
        <x:v>101.18054363376251</x:v>
      </x:c>
      <x:c r="N37" s="1" t="n">
        <x:f>COUNTIFS($M$11:$M$326,"&gt;"&amp;M37)+COUNTIFS($M$11:M37,M37)</x:f>
        <x:v>314</x:v>
      </x:c>
      <x:c r="O37" s="1" t="str">
        <x:f>IF(N37&lt;=$D$6,$D$4,IF(N37&lt;=$E$6,$E$4,IF(N37&lt;=$F$6,$F$4,IF(N37&lt;=$G$6,$G$4,IF(N37&lt;=$H$6,$H$4,$I$4)))))</x:f>
        <x:v>1A</x:v>
      </x:c>
      <x:c r="P37" s="1" t="str">
        <x:f>IF(AND(G37="Yes",VALUE(LEFT(F37,1))&gt;VALUE(LEFT(O37,1))),"Yes","No")</x:f>
        <x:v>No</x:v>
      </x:c>
      <x:c r="Q37" s="1" t="str">
        <x:v>Corporation FRL proxy</x:v>
      </x:c>
      <x:c r="R37" s="1" t="str">
        <x:v>8355</x:v>
      </x:c>
      <x:c r="S37" s="1" t="str">
        <x:v>Supplied football classification PDF; 2025–26 grade counts</x:v>
      </x:c>
      <x:c r="T37" s="1" t="str">
        <x:v>Supplied corporation-enrollment-ethnicity-free-reduced-price-meal-status-2006-26.xlsx, 2026 sheet</x:v>
      </x:c>
    </x:row>
    <x:row r="38" ht="20" customHeight="1">
      <x:c r="A38" s="1" t="str">
        <x:v>Carmel</x:v>
      </x:c>
      <x:c r="B38" s="1" t="n">
        <x:v>1289</x:v>
      </x:c>
      <x:c r="C38" s="1" t="n">
        <x:v>1316</x:v>
      </x:c>
      <x:c r="D38" s="1" t="n">
        <x:v>1294</x:v>
      </x:c>
      <x:c r="E38" s="1" t="n">
        <x:v>1307</x:v>
      </x:c>
      <x:c r="F38" s="1" t="str">
        <x:v>6A</x:v>
      </x:c>
      <x:c r="G38" s="1" t="str">
        <x:v>No</x:v>
      </x:c>
      <x:c r="H38" s="1" t="str">
        <x:v>Carmel Clay Schools</x:v>
      </x:c>
      <x:c r="I38" s="1" t="n">
        <x:v>2029</x:v>
      </x:c>
      <x:c r="J38" s="1" t="n">
        <x:v>15913</x:v>
      </x:c>
      <x:c r="K38" s="10" t="n">
        <x:f>IF(J38="",0,I38/J38)</x:f>
        <x:v>0.12750581285741217</x:v>
      </x:c>
      <x:c r="L38" s="1" t="n">
        <x:f>SUM(B38:D38)</x:f>
        <x:v>3899</x:v>
      </x:c>
      <x:c r="M38" s="11" t="n">
        <x:f>L38*(1-$B$4*K38)</x:f>
        <x:v>3700.14193426758</x:v>
      </x:c>
      <x:c r="N38" s="1" t="n">
        <x:f>COUNTIFS($M$11:$M$326,"&gt;"&amp;M38)+COUNTIFS($M$11:M38,M38)</x:f>
        <x:v>1</x:v>
      </x:c>
      <x:c r="O38" s="1" t="str">
        <x:f>IF(N38&lt;=$D$6,$D$4,IF(N38&lt;=$E$6,$E$4,IF(N38&lt;=$F$6,$F$4,IF(N38&lt;=$G$6,$G$4,IF(N38&lt;=$H$6,$H$4,$I$4)))))</x:f>
        <x:v>6A</x:v>
      </x:c>
      <x:c r="P38" s="1" t="str">
        <x:f>IF(AND(G38="Yes",VALUE(LEFT(F38,1))&gt;VALUE(LEFT(O38,1))),"Yes","No")</x:f>
        <x:v>No</x:v>
      </x:c>
      <x:c r="Q38" s="1" t="str">
        <x:v>Corporation FRL proxy</x:v>
      </x:c>
      <x:c r="R38" s="1" t="str">
        <x:v>3060</x:v>
      </x:c>
      <x:c r="S38" s="1" t="str">
        <x:v>Supplied football classification PDF; 2025–26 grade counts</x:v>
      </x:c>
      <x:c r="T38" s="1" t="str">
        <x:v>Supplied corporation-enrollment-ethnicity-free-reduced-price-meal-status-2006-26.xlsx, 2026 sheet</x:v>
      </x:c>
    </x:row>
    <x:row r="39" ht="20" customHeight="1">
      <x:c r="A39" s="1" t="str">
        <x:v>Carroll (Flora)</x:v>
      </x:c>
      <x:c r="B39" s="1" t="n">
        <x:v>78</x:v>
      </x:c>
      <x:c r="C39" s="1" t="n">
        <x:v>70</x:v>
      </x:c>
      <x:c r="D39" s="1" t="n">
        <x:v>70</x:v>
      </x:c>
      <x:c r="E39" s="1" t="n">
        <x:v>72</x:v>
      </x:c>
      <x:c r="F39" s="1" t="str">
        <x:v>1A</x:v>
      </x:c>
      <x:c r="G39" s="1" t="str">
        <x:v>No</x:v>
      </x:c>
      <x:c r="H39" s="1" t="str">
        <x:v>Carroll Consolidated School Corp</x:v>
      </x:c>
      <x:c r="I39" s="1" t="n">
        <x:v>424</x:v>
      </x:c>
      <x:c r="J39" s="1" t="n">
        <x:v>969</x:v>
      </x:c>
      <x:c r="K39" s="10" t="n">
        <x:f>IF(J39="",0,I39/J39)</x:f>
        <x:v>0.4375644994840041</x:v>
      </x:c>
      <x:c r="L39" s="1" t="n">
        <x:f>SUM(B39:D39)</x:f>
        <x:v>218</x:v>
      </x:c>
      <x:c r="M39" s="11" t="n">
        <x:f>L39*(1-$B$4*K39)</x:f>
        <x:v>179.84437564499484</x:v>
      </x:c>
      <x:c r="N39" s="1" t="n">
        <x:f>COUNTIFS($M$11:$M$326,"&gt;"&amp;M39)+COUNTIFS($M$11:M39,M39)</x:f>
        <x:v>284</x:v>
      </x:c>
      <x:c r="O39" s="1" t="str">
        <x:f>IF(N39&lt;=$D$6,$D$4,IF(N39&lt;=$E$6,$E$4,IF(N39&lt;=$F$6,$F$4,IF(N39&lt;=$G$6,$G$4,IF(N39&lt;=$H$6,$H$4,$I$4)))))</x:f>
        <x:v>2A</x:v>
      </x:c>
      <x:c r="P39" s="1" t="str">
        <x:f>IF(AND(G39="Yes",VALUE(LEFT(F39,1))&gt;VALUE(LEFT(O39,1))),"Yes","No")</x:f>
        <x:v>No</x:v>
      </x:c>
      <x:c r="Q39" s="1" t="str">
        <x:v>Corporation FRL proxy</x:v>
      </x:c>
      <x:c r="R39" s="1" t="str">
        <x:v>0750</x:v>
      </x:c>
      <x:c r="S39" s="1" t="str">
        <x:v>Supplied football classification PDF; 2025–26 grade counts</x:v>
      </x:c>
      <x:c r="T39" s="1" t="str">
        <x:v>Supplied corporation-enrollment-ethnicity-free-reduced-price-meal-status-2006-26.xlsx, 2026 sheet</x:v>
      </x:c>
    </x:row>
    <x:row r="40" ht="20" customHeight="1">
      <x:c r="A40" s="1" t="str">
        <x:v>Carroll (Fort Wayne)</x:v>
      </x:c>
      <x:c r="B40" s="1" t="n">
        <x:v>669</x:v>
      </x:c>
      <x:c r="C40" s="1" t="n">
        <x:v>666</x:v>
      </x:c>
      <x:c r="D40" s="1" t="n">
        <x:v>633</x:v>
      </x:c>
      <x:c r="E40" s="1" t="n">
        <x:v>618</x:v>
      </x:c>
      <x:c r="F40" s="1" t="str">
        <x:v>6A</x:v>
      </x:c>
      <x:c r="G40" s="1" t="str">
        <x:v>No</x:v>
      </x:c>
      <x:c r="H40" s="1" t="str">
        <x:v>Northwest Allen County Schools</x:v>
      </x:c>
      <x:c r="I40" s="1" t="n">
        <x:v>1863</x:v>
      </x:c>
      <x:c r="J40" s="1" t="n">
        <x:v>8281</x:v>
      </x:c>
      <x:c r="K40" s="10" t="n">
        <x:f>IF(J40="",0,I40/J40)</x:f>
        <x:v>0.22497282936843377</x:v>
      </x:c>
      <x:c r="L40" s="1" t="n">
        <x:f>SUM(B40:D40)</x:f>
        <x:v>1968</x:v>
      </x:c>
      <x:c r="M40" s="11" t="n">
        <x:f>L40*(1-$B$4*K40)</x:f>
        <x:v>1790.9013887211688</x:v>
      </x:c>
      <x:c r="N40" s="1" t="n">
        <x:f>COUNTIFS($M$11:$M$326,"&gt;"&amp;M40)+COUNTIFS($M$11:M40,M40)</x:f>
        <x:v>17</x:v>
      </x:c>
      <x:c r="O40" s="1" t="str">
        <x:f>IF(N40&lt;=$D$6,$D$4,IF(N40&lt;=$E$6,$E$4,IF(N40&lt;=$F$6,$F$4,IF(N40&lt;=$G$6,$G$4,IF(N40&lt;=$H$6,$H$4,$I$4)))))</x:f>
        <x:v>6A</x:v>
      </x:c>
      <x:c r="P40" s="1" t="str">
        <x:f>IF(AND(G40="Yes",VALUE(LEFT(F40,1))&gt;VALUE(LEFT(O40,1))),"Yes","No")</x:f>
        <x:v>No</x:v>
      </x:c>
      <x:c r="Q40" s="1" t="str">
        <x:v>Corporation FRL proxy</x:v>
      </x:c>
      <x:c r="R40" s="1" t="str">
        <x:v>0225</x:v>
      </x:c>
      <x:c r="S40" s="1" t="str">
        <x:v>Supplied football classification PDF; 2025–26 grade counts</x:v>
      </x:c>
      <x:c r="T40" s="1" t="str">
        <x:v>Supplied corporation-enrollment-ethnicity-free-reduced-price-meal-status-2006-26.xlsx, 2026 sheet</x:v>
      </x:c>
    </x:row>
    <x:row r="41" ht="20" customHeight="1">
      <x:c r="A41" s="1" t="str">
        <x:v>Cascade</x:v>
      </x:c>
      <x:c r="B41" s="1" t="n">
        <x:v>122</x:v>
      </x:c>
      <x:c r="C41" s="1" t="n">
        <x:v>115</x:v>
      </x:c>
      <x:c r="D41" s="1" t="n">
        <x:v>135</x:v>
      </x:c>
      <x:c r="E41" s="1" t="n">
        <x:v>126</x:v>
      </x:c>
      <x:c r="F41" s="1" t="str">
        <x:v>2A</x:v>
      </x:c>
      <x:c r="G41" s="1" t="str">
        <x:v>No</x:v>
      </x:c>
      <x:c r="H41" s="1" t="str">
        <x:v>Mill Creek Community Sch Corp</x:v>
      </x:c>
      <x:c r="I41" s="1" t="n">
        <x:v>468</x:v>
      </x:c>
      <x:c r="J41" s="1" t="n">
        <x:v>1644</x:v>
      </x:c>
      <x:c r="K41" s="10" t="n">
        <x:f>IF(J41="",0,I41/J41)</x:f>
        <x:v>0.2846715328467153</x:v>
      </x:c>
      <x:c r="L41" s="1" t="n">
        <x:f>SUM(B41:D41)</x:f>
        <x:v>372</x:v>
      </x:c>
      <x:c r="M41" s="11" t="n">
        <x:f>L41*(1-$B$4*K41)</x:f>
        <x:v>329.6408759124088</x:v>
      </x:c>
      <x:c r="N41" s="1" t="n">
        <x:f>COUNTIFS($M$11:$M$326,"&gt;"&amp;M41)+COUNTIFS($M$11:M41,M41)</x:f>
        <x:v>183</x:v>
      </x:c>
      <x:c r="O41" s="1" t="str">
        <x:f>IF(N41&lt;=$D$6,$D$4,IF(N41&lt;=$E$6,$E$4,IF(N41&lt;=$F$6,$F$4,IF(N41&lt;=$G$6,$G$4,IF(N41&lt;=$H$6,$H$4,$I$4)))))</x:f>
        <x:v>3A</x:v>
      </x:c>
      <x:c r="P41" s="1" t="str">
        <x:f>IF(AND(G41="Yes",VALUE(LEFT(F41,1))&gt;VALUE(LEFT(O41,1))),"Yes","No")</x:f>
        <x:v>No</x:v>
      </x:c>
      <x:c r="Q41" s="1" t="str">
        <x:v>Corporation FRL proxy</x:v>
      </x:c>
      <x:c r="R41" s="1" t="str">
        <x:v>3335</x:v>
      </x:c>
      <x:c r="S41" s="1" t="str">
        <x:v>Supplied football classification PDF; 2025–26 grade counts</x:v>
      </x:c>
      <x:c r="T41" s="1" t="str">
        <x:v>Supplied corporation-enrollment-ethnicity-free-reduced-price-meal-status-2006-26.xlsx, 2026 sheet</x:v>
      </x:c>
    </x:row>
    <x:row r="42" ht="20" customHeight="1">
      <x:c r="A42" s="1" t="str">
        <x:v>Castle</x:v>
      </x:c>
      <x:c r="B42" s="1" t="n">
        <x:v>440</x:v>
      </x:c>
      <x:c r="C42" s="1" t="n">
        <x:v>475</x:v>
      </x:c>
      <x:c r="D42" s="1" t="n">
        <x:v>501</x:v>
      </x:c>
      <x:c r="E42" s="1" t="n">
        <x:v>466</x:v>
      </x:c>
      <x:c r="F42" s="1" t="str">
        <x:v>5A</x:v>
      </x:c>
      <x:c r="G42" s="1" t="str">
        <x:v>No</x:v>
      </x:c>
      <x:c r="H42" s="1" t="str">
        <x:v>Warrick County School Corp</x:v>
      </x:c>
      <x:c r="I42" s="1" t="n">
        <x:v>3430</x:v>
      </x:c>
      <x:c r="J42" s="1" t="n">
        <x:v>9800</x:v>
      </x:c>
      <x:c r="K42" s="10" t="n">
        <x:f>IF(J42="",0,I42/J42)</x:f>
        <x:v>0.35</x:v>
      </x:c>
      <x:c r="L42" s="1" t="n">
        <x:f>SUM(B42:D42)</x:f>
        <x:v>1416</x:v>
      </x:c>
      <x:c r="M42" s="11" t="n">
        <x:f>L42*(1-$B$4*K42)</x:f>
        <x:v>1217.76</x:v>
      </x:c>
      <x:c r="N42" s="1" t="n">
        <x:f>COUNTIFS($M$11:$M$326,"&gt;"&amp;M42)+COUNTIFS($M$11:M42,M42)</x:f>
        <x:v>32</x:v>
      </x:c>
      <x:c r="O42" s="1" t="str">
        <x:f>IF(N42&lt;=$D$6,$D$4,IF(N42&lt;=$E$6,$E$4,IF(N42&lt;=$F$6,$F$4,IF(N42&lt;=$G$6,$G$4,IF(N42&lt;=$H$6,$H$4,$I$4)))))</x:f>
        <x:v>5A</x:v>
      </x:c>
      <x:c r="P42" s="1" t="str">
        <x:f>IF(AND(G42="Yes",VALUE(LEFT(F42,1))&gt;VALUE(LEFT(O42,1))),"Yes","No")</x:f>
        <x:v>No</x:v>
      </x:c>
      <x:c r="Q42" s="1" t="str">
        <x:v>Corporation FRL proxy</x:v>
      </x:c>
      <x:c r="R42" s="1" t="str">
        <x:v>8130</x:v>
      </x:c>
      <x:c r="S42" s="1" t="str">
        <x:v>Supplied football classification PDF; 2025–26 grade counts</x:v>
      </x:c>
      <x:c r="T42" s="1" t="str">
        <x:v>Supplied corporation-enrollment-ethnicity-free-reduced-price-meal-status-2006-26.xlsx, 2026 sheet</x:v>
      </x:c>
    </x:row>
    <x:row r="43" ht="20" customHeight="1">
      <x:c r="A43" s="1" t="str">
        <x:v>Caston</x:v>
      </x:c>
      <x:c r="B43" s="1" t="n">
        <x:v>57</x:v>
      </x:c>
      <x:c r="C43" s="1" t="n">
        <x:v>78</x:v>
      </x:c>
      <x:c r="D43" s="1" t="n">
        <x:v>67</x:v>
      </x:c>
      <x:c r="E43" s="1" t="n">
        <x:v>54</x:v>
      </x:c>
      <x:c r="F43" s="1" t="str">
        <x:v>1A</x:v>
      </x:c>
      <x:c r="G43" s="1" t="str">
        <x:v>No</x:v>
      </x:c>
      <x:c r="H43" s="1" t="str">
        <x:v>Caston School Corporation</x:v>
      </x:c>
      <x:c r="I43" s="1" t="n">
        <x:v>342</x:v>
      </x:c>
      <x:c r="J43" s="1" t="n">
        <x:v>860</x:v>
      </x:c>
      <x:c r="K43" s="10" t="n">
        <x:f>IF(J43="",0,I43/J43)</x:f>
        <x:v>0.39767441860465114</x:v>
      </x:c>
      <x:c r="L43" s="1" t="n">
        <x:f>SUM(B43:D43)</x:f>
        <x:v>202</x:v>
      </x:c>
      <x:c r="M43" s="11" t="n">
        <x:f>L43*(1-$B$4*K43)</x:f>
        <x:v>169.8679069767442</x:v>
      </x:c>
      <x:c r="N43" s="1" t="n">
        <x:f>COUNTIFS($M$11:$M$326,"&gt;"&amp;M43)+COUNTIFS($M$11:M43,M43)</x:f>
        <x:v>289</x:v>
      </x:c>
      <x:c r="O43" s="1" t="str">
        <x:f>IF(N43&lt;=$D$6,$D$4,IF(N43&lt;=$E$6,$E$4,IF(N43&lt;=$F$6,$F$4,IF(N43&lt;=$G$6,$G$4,IF(N43&lt;=$H$6,$H$4,$I$4)))))</x:f>
        <x:v>1A</x:v>
      </x:c>
      <x:c r="P43" s="1" t="str">
        <x:f>IF(AND(G43="Yes",VALUE(LEFT(F43,1))&gt;VALUE(LEFT(O43,1))),"Yes","No")</x:f>
        <x:v>No</x:v>
      </x:c>
      <x:c r="Q43" s="1" t="str">
        <x:v>Corporation FRL proxy</x:v>
      </x:c>
      <x:c r="R43" s="1" t="str">
        <x:v>2650</x:v>
      </x:c>
      <x:c r="S43" s="1" t="str">
        <x:v>Supplied football classification PDF; 2025–26 grade counts</x:v>
      </x:c>
      <x:c r="T43" s="1" t="str">
        <x:v>Supplied corporation-enrollment-ethnicity-free-reduced-price-meal-status-2006-26.xlsx, 2026 sheet</x:v>
      </x:c>
    </x:row>
    <x:row r="44" ht="20" customHeight="1">
      <x:c r="A44" s="1" t="str">
        <x:v>Center Grove</x:v>
      </x:c>
      <x:c r="B44" s="1" t="n">
        <x:v>840</x:v>
      </x:c>
      <x:c r="C44" s="1" t="n">
        <x:v>765</x:v>
      </x:c>
      <x:c r="D44" s="1" t="n">
        <x:v>718</x:v>
      </x:c>
      <x:c r="E44" s="1" t="n">
        <x:v>719</x:v>
      </x:c>
      <x:c r="F44" s="1" t="str">
        <x:v>6A</x:v>
      </x:c>
      <x:c r="G44" s="1" t="str">
        <x:v>No</x:v>
      </x:c>
      <x:c r="H44" s="1" t="str">
        <x:v>Center Grove Community School Corp</x:v>
      </x:c>
      <x:c r="I44" s="1" t="n">
        <x:v>2503</x:v>
      </x:c>
      <x:c r="J44" s="1" t="n">
        <x:v>9811</x:v>
      </x:c>
      <x:c r="K44" s="10" t="n">
        <x:f>IF(J44="",0,I44/J44)</x:f>
        <x:v>0.25512180205891344</x:v>
      </x:c>
      <x:c r="L44" s="1" t="n">
        <x:f>SUM(B44:D44)</x:f>
        <x:v>2323</x:v>
      </x:c>
      <x:c r="M44" s="11" t="n">
        <x:f>L44*(1-$B$4*K44)</x:f>
        <x:v>2085.9408215268577</x:v>
      </x:c>
      <x:c r="N44" s="1" t="n">
        <x:f>COUNTIFS($M$11:$M$326,"&gt;"&amp;M44)+COUNTIFS($M$11:M44,M44)</x:f>
        <x:v>13</x:v>
      </x:c>
      <x:c r="O44" s="1" t="str">
        <x:f>IF(N44&lt;=$D$6,$D$4,IF(N44&lt;=$E$6,$E$4,IF(N44&lt;=$F$6,$F$4,IF(N44&lt;=$G$6,$G$4,IF(N44&lt;=$H$6,$H$4,$I$4)))))</x:f>
        <x:v>6A</x:v>
      </x:c>
      <x:c r="P44" s="1" t="str">
        <x:f>IF(AND(G44="Yes",VALUE(LEFT(F44,1))&gt;VALUE(LEFT(O44,1))),"Yes","No")</x:f>
        <x:v>No</x:v>
      </x:c>
      <x:c r="Q44" s="1" t="str">
        <x:v>Corporation FRL proxy</x:v>
      </x:c>
      <x:c r="R44" s="1" t="str">
        <x:v>4205</x:v>
      </x:c>
      <x:c r="S44" s="1" t="str">
        <x:v>Supplied football classification PDF; 2025–26 grade counts</x:v>
      </x:c>
      <x:c r="T44" s="1" t="str">
        <x:v>Supplied corporation-enrollment-ethnicity-free-reduced-price-meal-status-2006-26.xlsx, 2026 sheet</x:v>
      </x:c>
    </x:row>
    <x:row r="45" ht="20" customHeight="1">
      <x:c r="A45" s="1" t="str">
        <x:v>Centerville</x:v>
      </x:c>
      <x:c r="B45" s="1" t="n">
        <x:v>132</x:v>
      </x:c>
      <x:c r="C45" s="1" t="n">
        <x:v>131</x:v>
      </x:c>
      <x:c r="D45" s="1" t="n">
        <x:v>130</x:v>
      </x:c>
      <x:c r="E45" s="1" t="n">
        <x:v>119</x:v>
      </x:c>
      <x:c r="F45" s="1" t="str">
        <x:v>3A</x:v>
      </x:c>
      <x:c r="G45" s="1" t="str">
        <x:v>No</x:v>
      </x:c>
      <x:c r="H45" s="1" t="str">
        <x:v>Centerville-Abington Com Schs</x:v>
      </x:c>
      <x:c r="I45" s="1" t="n">
        <x:v>677</x:v>
      </x:c>
      <x:c r="J45" s="1" t="n">
        <x:v>1701</x:v>
      </x:c>
      <x:c r="K45" s="10" t="n">
        <x:f>IF(J45="",0,I45/J45)</x:f>
        <x:v>0.39800117577895355</x:v>
      </x:c>
      <x:c r="L45" s="1" t="n">
        <x:f>SUM(B45:D45)</x:f>
        <x:v>393</x:v>
      </x:c>
      <x:c r="M45" s="11" t="n">
        <x:f>L45*(1-$B$4*K45)</x:f>
        <x:v>330.4342151675485</x:v>
      </x:c>
      <x:c r="N45" s="1" t="n">
        <x:f>COUNTIFS($M$11:$M$326,"&gt;"&amp;M45)+COUNTIFS($M$11:M45,M45)</x:f>
        <x:v>181</x:v>
      </x:c>
      <x:c r="O45" s="1" t="str">
        <x:f>IF(N45&lt;=$D$6,$D$4,IF(N45&lt;=$E$6,$E$4,IF(N45&lt;=$F$6,$F$4,IF(N45&lt;=$G$6,$G$4,IF(N45&lt;=$H$6,$H$4,$I$4)))))</x:f>
        <x:v>3A</x:v>
      </x:c>
      <x:c r="P45" s="1" t="str">
        <x:f>IF(AND(G45="Yes",VALUE(LEFT(F45,1))&gt;VALUE(LEFT(O45,1))),"Yes","No")</x:f>
        <x:v>No</x:v>
      </x:c>
      <x:c r="Q45" s="1" t="str">
        <x:v>Corporation FRL proxy</x:v>
      </x:c>
      <x:c r="R45" s="1" t="str">
        <x:v>8360</x:v>
      </x:c>
      <x:c r="S45" s="1" t="str">
        <x:v>Supplied football classification PDF; 2025–26 grade counts</x:v>
      </x:c>
      <x:c r="T45" s="1" t="str">
        <x:v>Supplied corporation-enrollment-ethnicity-free-reduced-price-meal-status-2006-26.xlsx, 2026 sheet</x:v>
      </x:c>
    </x:row>
    <x:row r="46" ht="20" customHeight="1">
      <x:c r="A46" s="1" t="str">
        <x:v>Central Noble</x:v>
      </x:c>
      <x:c r="B46" s="1" t="n">
        <x:v>90</x:v>
      </x:c>
      <x:c r="C46" s="1" t="n">
        <x:v>90</x:v>
      </x:c>
      <x:c r="D46" s="1" t="n">
        <x:v>95</x:v>
      </x:c>
      <x:c r="E46" s="1" t="n">
        <x:v>87</x:v>
      </x:c>
      <x:c r="F46" s="1" t="str">
        <x:v>2A</x:v>
      </x:c>
      <x:c r="G46" s="1" t="str">
        <x:v>No</x:v>
      </x:c>
      <x:c r="H46" s="1" t="str">
        <x:v>Central Noble Com School Corp</x:v>
      </x:c>
      <x:c r="I46" s="1" t="n">
        <x:v>525</x:v>
      </x:c>
      <x:c r="J46" s="1" t="n">
        <x:v>1094</x:v>
      </x:c>
      <x:c r="K46" s="10" t="n">
        <x:f>IF(J46="",0,I46/J46)</x:f>
        <x:v>0.47989031078610606</x:v>
      </x:c>
      <x:c r="L46" s="1" t="n">
        <x:f>SUM(B46:D46)</x:f>
        <x:v>275</x:v>
      </x:c>
      <x:c r="M46" s="11" t="n">
        <x:f>L46*(1-$B$4*K46)</x:f>
        <x:v>222.21206581352834</x:v>
      </x:c>
      <x:c r="N46" s="1" t="n">
        <x:f>COUNTIFS($M$11:$M$326,"&gt;"&amp;M46)+COUNTIFS($M$11:M46,M46)</x:f>
        <x:v>250</x:v>
      </x:c>
      <x:c r="O46" s="1" t="str">
        <x:f>IF(N46&lt;=$D$6,$D$4,IF(N46&lt;=$E$6,$E$4,IF(N46&lt;=$F$6,$F$4,IF(N46&lt;=$G$6,$G$4,IF(N46&lt;=$H$6,$H$4,$I$4)))))</x:f>
        <x:v>2A</x:v>
      </x:c>
      <x:c r="P46" s="1" t="str">
        <x:f>IF(AND(G46="Yes",VALUE(LEFT(F46,1))&gt;VALUE(LEFT(O46,1))),"Yes","No")</x:f>
        <x:v>No</x:v>
      </x:c>
      <x:c r="Q46" s="1" t="str">
        <x:v>Corporation FRL proxy</x:v>
      </x:c>
      <x:c r="R46" s="1" t="str">
        <x:v>6055</x:v>
      </x:c>
      <x:c r="S46" s="1" t="str">
        <x:v>Supplied football classification PDF; 2025–26 grade counts</x:v>
      </x:c>
      <x:c r="T46" s="1" t="str">
        <x:v>Supplied corporation-enrollment-ethnicity-free-reduced-price-meal-status-2006-26.xlsx, 2026 sheet</x:v>
      </x:c>
    </x:row>
    <x:row r="47" ht="20" customHeight="1">
      <x:c r="A47" s="1" t="str">
        <x:v>Charlestown</x:v>
      </x:c>
      <x:c r="B47" s="1" t="n">
        <x:v>242</x:v>
      </x:c>
      <x:c r="C47" s="1" t="n">
        <x:v>216</x:v>
      </x:c>
      <x:c r="D47" s="1" t="n">
        <x:v>244</x:v>
      </x:c>
      <x:c r="E47" s="1" t="n">
        <x:v>217</x:v>
      </x:c>
      <x:c r="F47" s="1" t="str">
        <x:v>4A</x:v>
      </x:c>
      <x:c r="G47" s="1" t="str">
        <x:v>No</x:v>
      </x:c>
      <x:c r="H47" s="1" t="str">
        <x:v>Greater Clark County Schools</x:v>
      </x:c>
      <x:c r="I47" s="1" t="n">
        <x:v>6137</x:v>
      </x:c>
      <x:c r="J47" s="1" t="n">
        <x:v>10627</x:v>
      </x:c>
      <x:c r="K47" s="10" t="n">
        <x:f>IF(J47="",0,I47/J47)</x:f>
        <x:v>0.5774912957560929</x:v>
      </x:c>
      <x:c r="L47" s="1" t="n">
        <x:f>SUM(B47:D47)</x:f>
        <x:v>702</x:v>
      </x:c>
      <x:c r="M47" s="11" t="n">
        <x:f>L47*(1-$B$4*K47)</x:f>
        <x:v>539.8404441516891</x:v>
      </x:c>
      <x:c r="N47" s="1" t="n">
        <x:f>COUNTIFS($M$11:$M$326,"&gt;"&amp;M47)+COUNTIFS($M$11:M47,M47)</x:f>
        <x:v>120</x:v>
      </x:c>
      <x:c r="O47" s="1" t="str">
        <x:f>IF(N47&lt;=$D$6,$D$4,IF(N47&lt;=$E$6,$E$4,IF(N47&lt;=$F$6,$F$4,IF(N47&lt;=$G$6,$G$4,IF(N47&lt;=$H$6,$H$4,$I$4)))))</x:f>
        <x:v>4A</x:v>
      </x:c>
      <x:c r="P47" s="1" t="str">
        <x:f>IF(AND(G47="Yes",VALUE(LEFT(F47,1))&gt;VALUE(LEFT(O47,1))),"Yes","No")</x:f>
        <x:v>No</x:v>
      </x:c>
      <x:c r="Q47" s="1" t="str">
        <x:v>Corporation FRL proxy</x:v>
      </x:c>
      <x:c r="R47" s="1" t="str">
        <x:v>1010</x:v>
      </x:c>
      <x:c r="S47" s="1" t="str">
        <x:v>Supplied football classification PDF; 2025–26 grade counts</x:v>
      </x:c>
      <x:c r="T47" s="1" t="str">
        <x:v>Supplied corporation-enrollment-ethnicity-free-reduced-price-meal-status-2006-26.xlsx, 2026 sheet</x:v>
      </x:c>
    </x:row>
    <x:row r="48" ht="20" customHeight="1">
      <x:c r="A48" s="1" t="str">
        <x:v>Chesterton</x:v>
      </x:c>
      <x:c r="B48" s="1" t="n">
        <x:v>484</x:v>
      </x:c>
      <x:c r="C48" s="1" t="n">
        <x:v>478</x:v>
      </x:c>
      <x:c r="D48" s="1" t="n">
        <x:v>481</x:v>
      </x:c>
      <x:c r="E48" s="1" t="n">
        <x:v>468</x:v>
      </x:c>
      <x:c r="F48" s="1" t="str">
        <x:v>5A</x:v>
      </x:c>
      <x:c r="G48" s="1" t="str">
        <x:v>No</x:v>
      </x:c>
      <x:c r="H48" s="1" t="str">
        <x:v>Duneland School Corporation</x:v>
      </x:c>
      <x:c r="I48" s="1" t="n">
        <x:v>1674</x:v>
      </x:c>
      <x:c r="J48" s="1" t="n">
        <x:v>5869</x:v>
      </x:c>
      <x:c r="K48" s="10" t="n">
        <x:f>IF(J48="",0,I48/J48)</x:f>
        <x:v>0.28522746634861135</x:v>
      </x:c>
      <x:c r="L48" s="1" t="n">
        <x:f>SUM(B48:D48)</x:f>
        <x:v>1443</x:v>
      </x:c>
      <x:c r="M48" s="11" t="n">
        <x:f>L48*(1-$B$4*K48)</x:f>
        <x:v>1278.3667064235815</x:v>
      </x:c>
      <x:c r="N48" s="1" t="n">
        <x:f>COUNTIFS($M$11:$M$326,"&gt;"&amp;M48)+COUNTIFS($M$11:M48,M48)</x:f>
        <x:v>28</x:v>
      </x:c>
      <x:c r="O48" s="1" t="str">
        <x:f>IF(N48&lt;=$D$6,$D$4,IF(N48&lt;=$E$6,$E$4,IF(N48&lt;=$F$6,$F$4,IF(N48&lt;=$G$6,$G$4,IF(N48&lt;=$H$6,$H$4,$I$4)))))</x:f>
        <x:v>6A</x:v>
      </x:c>
      <x:c r="P48" s="1" t="str">
        <x:f>IF(AND(G48="Yes",VALUE(LEFT(F48,1))&gt;VALUE(LEFT(O48,1))),"Yes","No")</x:f>
        <x:v>No</x:v>
      </x:c>
      <x:c r="Q48" s="1" t="str">
        <x:v>Corporation FRL proxy</x:v>
      </x:c>
      <x:c r="R48" s="1" t="str">
        <x:v>6470</x:v>
      </x:c>
      <x:c r="S48" s="1" t="str">
        <x:v>Supplied football classification PDF; 2025–26 grade counts</x:v>
      </x:c>
      <x:c r="T48" s="1" t="str">
        <x:v>Supplied corporation-enrollment-ethnicity-free-reduced-price-meal-status-2006-26.xlsx, 2026 sheet</x:v>
      </x:c>
    </x:row>
    <x:row r="49" ht="20" customHeight="1">
      <x:c r="A49" s="1" t="str">
        <x:v>Christel House</x:v>
      </x:c>
      <x:c r="B49" s="1" t="n">
        <x:v>157</x:v>
      </x:c>
      <x:c r="C49" s="1" t="n">
        <x:v>128</x:v>
      </x:c>
      <x:c r="D49" s="1" t="n">
        <x:v>125</x:v>
      </x:c>
      <x:c r="E49" s="1" t="n">
        <x:v>86</x:v>
      </x:c>
      <x:c r="F49" s="1" t="str">
        <x:v>2A</x:v>
      </x:c>
      <x:c r="G49" s="1" t="str">
        <x:v>No</x:v>
      </x:c>
      <x:c r="H49" s="1" t="str">
        <x:v>Christel House Academy South</x:v>
      </x:c>
      <x:c r="I49" s="1" t="n">
        <x:v>783</x:v>
      </x:c>
      <x:c r="J49" s="1" t="n">
        <x:v>1025</x:v>
      </x:c>
      <x:c r="K49" s="10" t="n">
        <x:f>IF(J49="",0,I49/J49)</x:f>
        <x:v>0.7639024390243903</x:v>
      </x:c>
      <x:c r="L49" s="1" t="n">
        <x:f>SUM(B49:D49)</x:f>
        <x:v>410</x:v>
      </x:c>
      <x:c r="M49" s="11" t="n">
        <x:f>L49*(1-$B$4*K49)</x:f>
        <x:v>284.71999999999997</x:v>
      </x:c>
      <x:c r="N49" s="1" t="n">
        <x:f>COUNTIFS($M$11:$M$326,"&gt;"&amp;M49)+COUNTIFS($M$11:M49,M49)</x:f>
        <x:v>208</x:v>
      </x:c>
      <x:c r="O49" s="1" t="str">
        <x:f>IF(N49&lt;=$D$6,$D$4,IF(N49&lt;=$E$6,$E$4,IF(N49&lt;=$F$6,$F$4,IF(N49&lt;=$G$6,$G$4,IF(N49&lt;=$H$6,$H$4,$I$4)))))</x:f>
        <x:v>3A</x:v>
      </x:c>
      <x:c r="P49" s="1" t="str">
        <x:f>IF(AND(G49="Yes",VALUE(LEFT(F49,1))&gt;VALUE(LEFT(O49,1))),"Yes","No")</x:f>
        <x:v>No</x:v>
      </x:c>
      <x:c r="Q49" s="1" t="str">
        <x:v>Corporation FRL proxy</x:v>
      </x:c>
      <x:c r="R49" s="1" t="str">
        <x:v>9380</x:v>
      </x:c>
      <x:c r="S49" s="1" t="str">
        <x:v>Supplied football classification PDF; 2025–26 grade counts</x:v>
      </x:c>
      <x:c r="T49" s="1" t="str">
        <x:v>Supplied corporation-enrollment-ethnicity-free-reduced-price-meal-status-2006-26.xlsx, 2026 sheet</x:v>
      </x:c>
    </x:row>
    <x:row r="50" ht="20" customHeight="1">
      <x:c r="A50" s="1" t="str">
        <x:v>Churubusco</x:v>
      </x:c>
      <x:c r="B50" s="1" t="n">
        <x:v>97</x:v>
      </x:c>
      <x:c r="C50" s="1" t="n">
        <x:v>84</x:v>
      </x:c>
      <x:c r="D50" s="1" t="n">
        <x:v>90</x:v>
      </x:c>
      <x:c r="E50" s="1" t="n">
        <x:v>80</x:v>
      </x:c>
      <x:c r="F50" s="1" t="str">
        <x:v>1A</x:v>
      </x:c>
      <x:c r="G50" s="1" t="str">
        <x:v>No</x:v>
      </x:c>
      <x:c r="H50" s="1" t="str">
        <x:v>Smith-Green Community Schools</x:v>
      </x:c>
      <x:c r="I50" s="1" t="n">
        <x:v>327</x:v>
      </x:c>
      <x:c r="J50" s="1" t="n">
        <x:v>1105</x:v>
      </x:c>
      <x:c r="K50" s="10" t="n">
        <x:f>IF(J50="",0,I50/J50)</x:f>
        <x:v>0.29592760180995475</x:v>
      </x:c>
      <x:c r="L50" s="1" t="n">
        <x:f>SUM(B50:D50)</x:f>
        <x:v>271</x:v>
      </x:c>
      <x:c r="M50" s="11" t="n">
        <x:f>L50*(1-$B$4*K50)</x:f>
        <x:v>238.9214479638009</x:v>
      </x:c>
      <x:c r="N50" s="1" t="n">
        <x:f>COUNTIFS($M$11:$M$326,"&gt;"&amp;M50)+COUNTIFS($M$11:M50,M50)</x:f>
        <x:v>238</x:v>
      </x:c>
      <x:c r="O50" s="1" t="str">
        <x:f>IF(N50&lt;=$D$6,$D$4,IF(N50&lt;=$E$6,$E$4,IF(N50&lt;=$F$6,$F$4,IF(N50&lt;=$G$6,$G$4,IF(N50&lt;=$H$6,$H$4,$I$4)))))</x:f>
        <x:v>2A</x:v>
      </x:c>
      <x:c r="P50" s="1" t="str">
        <x:f>IF(AND(G50="Yes",VALUE(LEFT(F50,1))&gt;VALUE(LEFT(O50,1))),"Yes","No")</x:f>
        <x:v>No</x:v>
      </x:c>
      <x:c r="Q50" s="1" t="str">
        <x:v>Corporation FRL proxy</x:v>
      </x:c>
      <x:c r="R50" s="1" t="str">
        <x:v>8625</x:v>
      </x:c>
      <x:c r="S50" s="1" t="str">
        <x:v>Supplied football classification PDF; 2025–26 grade counts</x:v>
      </x:c>
      <x:c r="T50" s="1" t="str">
        <x:v>Supplied corporation-enrollment-ethnicity-free-reduced-price-meal-status-2006-26.xlsx, 2026 sheet</x:v>
      </x:c>
    </x:row>
    <x:row r="51" ht="20" customHeight="1">
      <x:c r="A51" s="1" t="str">
        <x:v>Clarksville</x:v>
      </x:c>
      <x:c r="B51" s="1" t="n">
        <x:v>104</x:v>
      </x:c>
      <x:c r="C51" s="1" t="n">
        <x:v>98</x:v>
      </x:c>
      <x:c r="D51" s="1" t="n">
        <x:v>103</x:v>
      </x:c>
      <x:c r="E51" s="1" t="n">
        <x:v>82</x:v>
      </x:c>
      <x:c r="F51" s="1" t="str">
        <x:v>2A</x:v>
      </x:c>
      <x:c r="G51" s="1" t="str">
        <x:v>No</x:v>
      </x:c>
      <x:c r="H51" s="1" t="str">
        <x:v>Clarksville Community School Corp</x:v>
      </x:c>
      <x:c r="I51" s="1" t="n">
        <x:v>3551</x:v>
      </x:c>
      <x:c r="J51" s="1" t="n">
        <x:v>7305</x:v>
      </x:c>
      <x:c r="K51" s="10" t="n">
        <x:f>IF(J51="",0,I51/J51)</x:f>
        <x:v>0.4861054072553046</x:v>
      </x:c>
      <x:c r="L51" s="1" t="n">
        <x:f>SUM(B51:D51)</x:f>
        <x:v>305</x:v>
      </x:c>
      <x:c r="M51" s="11" t="n">
        <x:f>L51*(1-$B$4*K51)</x:f>
        <x:v>245.69514031485286</x:v>
      </x:c>
      <x:c r="N51" s="1" t="n">
        <x:f>COUNTIFS($M$11:$M$326,"&gt;"&amp;M51)+COUNTIFS($M$11:M51,M51)</x:f>
        <x:v>231</x:v>
      </x:c>
      <x:c r="O51" s="1" t="str">
        <x:f>IF(N51&lt;=$D$6,$D$4,IF(N51&lt;=$E$6,$E$4,IF(N51&lt;=$F$6,$F$4,IF(N51&lt;=$G$6,$G$4,IF(N51&lt;=$H$6,$H$4,$I$4)))))</x:f>
        <x:v>2A</x:v>
      </x:c>
      <x:c r="P51" s="1" t="str">
        <x:f>IF(AND(G51="Yes",VALUE(LEFT(F51,1))&gt;VALUE(LEFT(O51,1))),"Yes","No")</x:f>
        <x:v>No</x:v>
      </x:c>
      <x:c r="Q51" s="1" t="str">
        <x:v>Corporation FRL proxy</x:v>
      </x:c>
      <x:c r="R51" s="1" t="str">
        <x:v>1000</x:v>
      </x:c>
      <x:c r="S51" s="1" t="str">
        <x:v>Supplied football classification PDF; 2025–26 grade counts</x:v>
      </x:c>
      <x:c r="T51" s="1" t="str">
        <x:v>Supplied corporation-enrollment-ethnicity-free-reduced-price-meal-status-2006-26.xlsx, 2026 sheet</x:v>
      </x:c>
    </x:row>
    <x:row r="52" ht="20" customHeight="1">
      <x:c r="A52" s="1" t="str">
        <x:v>Clinton Central</x:v>
      </x:c>
      <x:c r="B52" s="1" t="n">
        <x:v>59</x:v>
      </x:c>
      <x:c r="C52" s="1" t="n">
        <x:v>62</x:v>
      </x:c>
      <x:c r="D52" s="1" t="n">
        <x:v>48</x:v>
      </x:c>
      <x:c r="E52" s="1" t="n">
        <x:v>70</x:v>
      </x:c>
      <x:c r="F52" s="1" t="str">
        <x:v>1A</x:v>
      </x:c>
      <x:c r="G52" s="1" t="str">
        <x:v>No</x:v>
      </x:c>
      <x:c r="H52" s="1" t="str">
        <x:v>Clinton Central School Corporation</x:v>
      </x:c>
      <x:c r="I52" s="1" t="n">
        <x:v>412</x:v>
      </x:c>
      <x:c r="J52" s="1" t="n">
        <x:v>912</x:v>
      </x:c>
      <x:c r="K52" s="10" t="n">
        <x:f>IF(J52="",0,I52/J52)</x:f>
        <x:v>0.4517543859649123</x:v>
      </x:c>
      <x:c r="L52" s="1" t="n">
        <x:f>SUM(B52:D52)</x:f>
        <x:v>169</x:v>
      </x:c>
      <x:c r="M52" s="11" t="n">
        <x:f>L52*(1-$B$4*K52)</x:f>
        <x:v>138.46140350877192</x:v>
      </x:c>
      <x:c r="N52" s="1" t="n">
        <x:f>COUNTIFS($M$11:$M$326,"&gt;"&amp;M52)+COUNTIFS($M$11:M52,M52)</x:f>
        <x:v>305</x:v>
      </x:c>
      <x:c r="O52" s="1" t="str">
        <x:f>IF(N52&lt;=$D$6,$D$4,IF(N52&lt;=$E$6,$E$4,IF(N52&lt;=$F$6,$F$4,IF(N52&lt;=$G$6,$G$4,IF(N52&lt;=$H$6,$H$4,$I$4)))))</x:f>
        <x:v>1A</x:v>
      </x:c>
      <x:c r="P52" s="1" t="str">
        <x:f>IF(AND(G52="Yes",VALUE(LEFT(F52,1))&gt;VALUE(LEFT(O52,1))),"Yes","No")</x:f>
        <x:v>No</x:v>
      </x:c>
      <x:c r="Q52" s="1" t="str">
        <x:v>Corporation FRL proxy</x:v>
      </x:c>
      <x:c r="R52" s="1" t="str">
        <x:v>1150</x:v>
      </x:c>
      <x:c r="S52" s="1" t="str">
        <x:v>Supplied football classification PDF; 2025–26 grade counts</x:v>
      </x:c>
      <x:c r="T52" s="1" t="str">
        <x:v>Supplied corporation-enrollment-ethnicity-free-reduced-price-meal-status-2006-26.xlsx, 2026 sheet</x:v>
      </x:c>
    </x:row>
    <x:row r="53" ht="20" customHeight="1">
      <x:c r="A53" s="1" t="str">
        <x:v>Clinton Prairie</x:v>
      </x:c>
      <x:c r="B53" s="1" t="n">
        <x:v>72</x:v>
      </x:c>
      <x:c r="C53" s="1" t="n">
        <x:v>85</x:v>
      </x:c>
      <x:c r="D53" s="1" t="n">
        <x:v>85</x:v>
      </x:c>
      <x:c r="E53" s="1" t="n">
        <x:v>78</x:v>
      </x:c>
      <x:c r="F53" s="1" t="str">
        <x:v>1A</x:v>
      </x:c>
      <x:c r="G53" s="1" t="str">
        <x:v>No</x:v>
      </x:c>
      <x:c r="H53" s="1" t="str">
        <x:v>Clinton Prairie School Corporation</x:v>
      </x:c>
      <x:c r="I53" s="1" t="n">
        <x:v>479</x:v>
      </x:c>
      <x:c r="J53" s="1" t="n">
        <x:v>1177</x:v>
      </x:c>
      <x:c r="K53" s="10" t="n">
        <x:f>IF(J53="",0,I53/J53)</x:f>
        <x:v>0.40696686491079015</x:v>
      </x:c>
      <x:c r="L53" s="1" t="n">
        <x:f>SUM(B53:D53)</x:f>
        <x:v>242</x:v>
      </x:c>
      <x:c r="M53" s="11" t="n">
        <x:f>L53*(1-$B$4*K53)</x:f>
        <x:v>202.6056074766355</x:v>
      </x:c>
      <x:c r="N53" s="1" t="n">
        <x:f>COUNTIFS($M$11:$M$326,"&gt;"&amp;M53)+COUNTIFS($M$11:M53,M53)</x:f>
        <x:v>264</x:v>
      </x:c>
      <x:c r="O53" s="1" t="str">
        <x:f>IF(N53&lt;=$D$6,$D$4,IF(N53&lt;=$E$6,$E$4,IF(N53&lt;=$F$6,$F$4,IF(N53&lt;=$G$6,$G$4,IF(N53&lt;=$H$6,$H$4,$I$4)))))</x:f>
        <x:v>2A</x:v>
      </x:c>
      <x:c r="P53" s="1" t="str">
        <x:f>IF(AND(G53="Yes",VALUE(LEFT(F53,1))&gt;VALUE(LEFT(O53,1))),"Yes","No")</x:f>
        <x:v>No</x:v>
      </x:c>
      <x:c r="Q53" s="1" t="str">
        <x:v>Corporation FRL proxy</x:v>
      </x:c>
      <x:c r="R53" s="1" t="str">
        <x:v>1160</x:v>
      </x:c>
      <x:c r="S53" s="1" t="str">
        <x:v>Supplied football classification PDF; 2025–26 grade counts</x:v>
      </x:c>
      <x:c r="T53" s="1" t="str">
        <x:v>Supplied corporation-enrollment-ethnicity-free-reduced-price-meal-status-2006-26.xlsx, 2026 sheet</x:v>
      </x:c>
    </x:row>
    <x:row r="54" ht="20" customHeight="1">
      <x:c r="A54" s="1" t="str">
        <x:v>Cloverdale</x:v>
      </x:c>
      <x:c r="B54" s="1" t="n">
        <x:v>86</x:v>
      </x:c>
      <x:c r="C54" s="1" t="n">
        <x:v>75</x:v>
      </x:c>
      <x:c r="D54" s="1" t="n">
        <x:v>72</x:v>
      </x:c>
      <x:c r="E54" s="1" t="n">
        <x:v>79</x:v>
      </x:c>
      <x:c r="F54" s="1" t="str">
        <x:v>1A</x:v>
      </x:c>
      <x:c r="G54" s="1" t="str">
        <x:v>No</x:v>
      </x:c>
      <x:c r="H54" s="1" t="str">
        <x:v>Cloverdale Community Schools</x:v>
      </x:c>
      <x:c r="I54" s="1" t="n">
        <x:v>635</x:v>
      </x:c>
      <x:c r="J54" s="1" t="n">
        <x:v>3206</x:v>
      </x:c>
      <x:c r="K54" s="10" t="n">
        <x:f>IF(J54="",0,I54/J54)</x:f>
        <x:v>0.19806612601372428</x:v>
      </x:c>
      <x:c r="L54" s="1" t="n">
        <x:f>SUM(B54:D54)</x:f>
        <x:v>233</x:v>
      </x:c>
      <x:c r="M54" s="11" t="n">
        <x:f>L54*(1-$B$4*K54)</x:f>
        <x:v>214.5402370555209</x:v>
      </x:c>
      <x:c r="N54" s="1" t="n">
        <x:f>COUNTIFS($M$11:$M$326,"&gt;"&amp;M54)+COUNTIFS($M$11:M54,M54)</x:f>
        <x:v>253</x:v>
      </x:c>
      <x:c r="O54" s="1" t="str">
        <x:f>IF(N54&lt;=$D$6,$D$4,IF(N54&lt;=$E$6,$E$4,IF(N54&lt;=$F$6,$F$4,IF(N54&lt;=$G$6,$G$4,IF(N54&lt;=$H$6,$H$4,$I$4)))))</x:f>
        <x:v>2A</x:v>
      </x:c>
      <x:c r="P54" s="1" t="str">
        <x:f>IF(AND(G54="Yes",VALUE(LEFT(F54,1))&gt;VALUE(LEFT(O54,1))),"Yes","No")</x:f>
        <x:v>No</x:v>
      </x:c>
      <x:c r="Q54" s="1" t="str">
        <x:v>Corporation FRL proxy</x:v>
      </x:c>
      <x:c r="R54" s="1" t="str">
        <x:v>6750</x:v>
      </x:c>
      <x:c r="S54" s="1" t="str">
        <x:v>Supplied football classification PDF; 2025–26 grade counts</x:v>
      </x:c>
      <x:c r="T54" s="1" t="str">
        <x:v>Supplied corporation-enrollment-ethnicity-free-reduced-price-meal-status-2006-26.xlsx, 2026 sheet</x:v>
      </x:c>
    </x:row>
    <x:row r="55" ht="20" customHeight="1">
      <x:c r="A55" s="1" t="str">
        <x:v>Columbia City</x:v>
      </x:c>
      <x:c r="B55" s="1" t="n">
        <x:v>290</x:v>
      </x:c>
      <x:c r="C55" s="1" t="n">
        <x:v>301</x:v>
      </x:c>
      <x:c r="D55" s="1" t="n">
        <x:v>292</x:v>
      </x:c>
      <x:c r="E55" s="1" t="n">
        <x:v>297</x:v>
      </x:c>
      <x:c r="F55" s="1" t="str">
        <x:v>4A</x:v>
      </x:c>
      <x:c r="G55" s="1" t="str">
        <x:v>No</x:v>
      </x:c>
      <x:c r="H55" s="1" t="str">
        <x:v>Whitley County Con Schools</x:v>
      </x:c>
      <x:c r="I55" s="1" t="n">
        <x:v>1182</x:v>
      </x:c>
      <x:c r="J55" s="1" t="n">
        <x:v>3620</x:v>
      </x:c>
      <x:c r="K55" s="10" t="n">
        <x:f>IF(J55="",0,I55/J55)</x:f>
        <x:v>0.3265193370165746</x:v>
      </x:c>
      <x:c r="L55" s="1" t="n">
        <x:f>SUM(B55:D55)</x:f>
        <x:v>883</x:v>
      </x:c>
      <x:c r="M55" s="11" t="n">
        <x:f>L55*(1-$B$4*K55)</x:f>
        <x:v>767.6733701657458</x:v>
      </x:c>
      <x:c r="N55" s="1" t="n">
        <x:f>COUNTIFS($M$11:$M$326,"&gt;"&amp;M55)+COUNTIFS($M$11:M55,M55)</x:f>
        <x:v>72</x:v>
      </x:c>
      <x:c r="O55" s="1" t="str">
        <x:f>IF(N55&lt;=$D$6,$D$4,IF(N55&lt;=$E$6,$E$4,IF(N55&lt;=$F$6,$F$4,IF(N55&lt;=$G$6,$G$4,IF(N55&lt;=$H$6,$H$4,$I$4)))))</x:f>
        <x:v>5A</x:v>
      </x:c>
      <x:c r="P55" s="1" t="str">
        <x:f>IF(AND(G55="Yes",VALUE(LEFT(F55,1))&gt;VALUE(LEFT(O55,1))),"Yes","No")</x:f>
        <x:v>No</x:v>
      </x:c>
      <x:c r="Q55" s="1" t="str">
        <x:v>Corporation FRL proxy</x:v>
      </x:c>
      <x:c r="R55" s="1" t="str">
        <x:v>8665</x:v>
      </x:c>
      <x:c r="S55" s="1" t="str">
        <x:v>Supplied football classification PDF; 2025–26 grade counts</x:v>
      </x:c>
      <x:c r="T55" s="1" t="str">
        <x:v>Supplied corporation-enrollment-ethnicity-free-reduced-price-meal-status-2006-26.xlsx, 2026 sheet</x:v>
      </x:c>
    </x:row>
    <x:row r="56" ht="20" customHeight="1">
      <x:c r="A56" s="1" t="str">
        <x:v>Columbus East</x:v>
      </x:c>
      <x:c r="B56" s="1" t="n">
        <x:v>342</x:v>
      </x:c>
      <x:c r="C56" s="1" t="n">
        <x:v>310</x:v>
      </x:c>
      <x:c r="D56" s="1" t="n">
        <x:v>330</x:v>
      </x:c>
      <x:c r="E56" s="1" t="n">
        <x:v>296</x:v>
      </x:c>
      <x:c r="F56" s="1" t="str">
        <x:v>4A</x:v>
      </x:c>
      <x:c r="G56" s="1" t="str">
        <x:v>No</x:v>
      </x:c>
      <x:c r="H56" s="1" t="str">
        <x:v>Bartholomew Con School Corp</x:v>
      </x:c>
      <x:c r="I56" s="1" t="n">
        <x:v>4509</x:v>
      </x:c>
      <x:c r="J56" s="1" t="n">
        <x:v>11459</x:v>
      </x:c>
      <x:c r="K56" s="10" t="n">
        <x:f>IF(J56="",0,I56/J56)</x:f>
        <x:v>0.39348983331878873</x:v>
      </x:c>
      <x:c r="L56" s="1" t="n">
        <x:f>SUM(B56:D56)</x:f>
        <x:v>982</x:v>
      </x:c>
      <x:c r="M56" s="11" t="n">
        <x:f>L56*(1-$B$4*K56)</x:f>
        <x:v>827.4371934723798</x:v>
      </x:c>
      <x:c r="N56" s="1" t="n">
        <x:f>COUNTIFS($M$11:$M$326,"&gt;"&amp;M56)+COUNTIFS($M$11:M56,M56)</x:f>
        <x:v>61</x:v>
      </x:c>
      <x:c r="O56" s="1" t="str">
        <x:f>IF(N56&lt;=$D$6,$D$4,IF(N56&lt;=$E$6,$E$4,IF(N56&lt;=$F$6,$F$4,IF(N56&lt;=$G$6,$G$4,IF(N56&lt;=$H$6,$H$4,$I$4)))))</x:f>
        <x:v>5A</x:v>
      </x:c>
      <x:c r="P56" s="1" t="str">
        <x:f>IF(AND(G56="Yes",VALUE(LEFT(F56,1))&gt;VALUE(LEFT(O56,1))),"Yes","No")</x:f>
        <x:v>No</x:v>
      </x:c>
      <x:c r="Q56" s="1" t="str">
        <x:v>Corporation FRL proxy</x:v>
      </x:c>
      <x:c r="R56" s="1" t="str">
        <x:v>0365</x:v>
      </x:c>
      <x:c r="S56" s="1" t="str">
        <x:v>Supplied football classification PDF; 2025–26 grade counts</x:v>
      </x:c>
      <x:c r="T56" s="1" t="str">
        <x:v>Supplied corporation-enrollment-ethnicity-free-reduced-price-meal-status-2006-26.xlsx, 2026 sheet</x:v>
      </x:c>
    </x:row>
    <x:row r="57" ht="20" customHeight="1">
      <x:c r="A57" s="1" t="str">
        <x:v>Columbus North</x:v>
      </x:c>
      <x:c r="B57" s="1" t="n">
        <x:v>498</x:v>
      </x:c>
      <x:c r="C57" s="1" t="n">
        <x:v>520</x:v>
      </x:c>
      <x:c r="D57" s="1" t="n">
        <x:v>550</x:v>
      </x:c>
      <x:c r="E57" s="1" t="n">
        <x:v>496</x:v>
      </x:c>
      <x:c r="F57" s="1" t="str">
        <x:v>6A</x:v>
      </x:c>
      <x:c r="G57" s="1" t="str">
        <x:v>No</x:v>
      </x:c>
      <x:c r="H57" s="1" t="str">
        <x:v>Bartholomew Con School Corp</x:v>
      </x:c>
      <x:c r="I57" s="1" t="n">
        <x:v>4509</x:v>
      </x:c>
      <x:c r="J57" s="1" t="n">
        <x:v>11459</x:v>
      </x:c>
      <x:c r="K57" s="10" t="n">
        <x:f>IF(J57="",0,I57/J57)</x:f>
        <x:v>0.39348983331878873</x:v>
      </x:c>
      <x:c r="L57" s="1" t="n">
        <x:f>SUM(B57:D57)</x:f>
        <x:v>1568</x:v>
      </x:c>
      <x:c r="M57" s="11" t="n">
        <x:f>L57*(1-$B$4*K57)</x:f>
        <x:v>1321.2031765424558</x:v>
      </x:c>
      <x:c r="N57" s="1" t="n">
        <x:f>COUNTIFS($M$11:$M$326,"&gt;"&amp;M57)+COUNTIFS($M$11:M57,M57)</x:f>
        <x:v>27</x:v>
      </x:c>
      <x:c r="O57" s="1" t="str">
        <x:f>IF(N57&lt;=$D$6,$D$4,IF(N57&lt;=$E$6,$E$4,IF(N57&lt;=$F$6,$F$4,IF(N57&lt;=$G$6,$G$4,IF(N57&lt;=$H$6,$H$4,$I$4)))))</x:f>
        <x:v>6A</x:v>
      </x:c>
      <x:c r="P57" s="1" t="str">
        <x:f>IF(AND(G57="Yes",VALUE(LEFT(F57,1))&gt;VALUE(LEFT(O57,1))),"Yes","No")</x:f>
        <x:v>No</x:v>
      </x:c>
      <x:c r="Q57" s="1" t="str">
        <x:v>Corporation FRL proxy</x:v>
      </x:c>
      <x:c r="R57" s="1" t="str">
        <x:v>0365</x:v>
      </x:c>
      <x:c r="S57" s="1" t="str">
        <x:v>Supplied football classification PDF; 2025–26 grade counts</x:v>
      </x:c>
      <x:c r="T57" s="1" t="str">
        <x:v>Supplied corporation-enrollment-ethnicity-free-reduced-price-meal-status-2006-26.xlsx, 2026 sheet</x:v>
      </x:c>
    </x:row>
    <x:row r="58" ht="20" customHeight="1">
      <x:c r="A58" s="1" t="str">
        <x:v>Concord</x:v>
      </x:c>
      <x:c r="B58" s="1" t="n">
        <x:v>441</x:v>
      </x:c>
      <x:c r="C58" s="1" t="n">
        <x:v>422</x:v>
      </x:c>
      <x:c r="D58" s="1" t="n">
        <x:v>389</x:v>
      </x:c>
      <x:c r="E58" s="1" t="n">
        <x:v>433</x:v>
      </x:c>
      <x:c r="F58" s="1" t="str">
        <x:v>5A</x:v>
      </x:c>
      <x:c r="G58" s="1" t="str">
        <x:v>No</x:v>
      </x:c>
      <x:c r="H58" s="1" t="str">
        <x:v>Concord Community Schools</x:v>
      </x:c>
      <x:c r="I58" s="1" t="n">
        <x:v>3090</x:v>
      </x:c>
      <x:c r="J58" s="1" t="n">
        <x:v>5129</x:v>
      </x:c>
      <x:c r="K58" s="10" t="n">
        <x:f>IF(J58="",0,I58/J58)</x:f>
        <x:v>0.6024566192240203</x:v>
      </x:c>
      <x:c r="L58" s="1" t="n">
        <x:f>SUM(B58:D58)</x:f>
        <x:v>1252</x:v>
      </x:c>
      <x:c r="M58" s="11" t="n">
        <x:f>L58*(1-$B$4*K58)</x:f>
        <x:v>950.2897250926106</x:v>
      </x:c>
      <x:c r="N58" s="1" t="n">
        <x:f>COUNTIFS($M$11:$M$326,"&gt;"&amp;M58)+COUNTIFS($M$11:M58,M58)</x:f>
        <x:v>53</x:v>
      </x:c>
      <x:c r="O58" s="1" t="str">
        <x:f>IF(N58&lt;=$D$6,$D$4,IF(N58&lt;=$E$6,$E$4,IF(N58&lt;=$F$6,$F$4,IF(N58&lt;=$G$6,$G$4,IF(N58&lt;=$H$6,$H$4,$I$4)))))</x:f>
        <x:v>5A</x:v>
      </x:c>
      <x:c r="P58" s="1" t="str">
        <x:f>IF(AND(G58="Yes",VALUE(LEFT(F58,1))&gt;VALUE(LEFT(O58,1))),"Yes","No")</x:f>
        <x:v>No</x:v>
      </x:c>
      <x:c r="Q58" s="1" t="str">
        <x:v>Corporation FRL proxy</x:v>
      </x:c>
      <x:c r="R58" s="1" t="str">
        <x:v>2270</x:v>
      </x:c>
      <x:c r="S58" s="1" t="str">
        <x:v>Supplied football classification PDF; 2025–26 grade counts</x:v>
      </x:c>
      <x:c r="T58" s="1" t="str">
        <x:v>Supplied corporation-enrollment-ethnicity-free-reduced-price-meal-status-2006-26.xlsx, 2026 sheet</x:v>
      </x:c>
    </x:row>
    <x:row r="59" ht="20" customHeight="1">
      <x:c r="A59" s="1" t="str">
        <x:v>Connersville</x:v>
      </x:c>
      <x:c r="B59" s="1" t="n">
        <x:v>200</x:v>
      </x:c>
      <x:c r="C59" s="1" t="n">
        <x:v>231</x:v>
      </x:c>
      <x:c r="D59" s="1" t="n">
        <x:v>208</x:v>
      </x:c>
      <x:c r="E59" s="1" t="n">
        <x:v>222</x:v>
      </x:c>
      <x:c r="F59" s="1" t="str">
        <x:v>4A</x:v>
      </x:c>
      <x:c r="G59" s="1" t="str">
        <x:v>No</x:v>
      </x:c>
      <x:c r="H59" s="1" t="str">
        <x:v>Fayette County School Corporation</x:v>
      </x:c>
      <x:c r="I59" s="1" t="n">
        <x:v>1805</x:v>
      </x:c>
      <x:c r="J59" s="1" t="n">
        <x:v>3051</x:v>
      </x:c>
      <x:c r="K59" s="10" t="n">
        <x:f>IF(J59="",0,I59/J59)</x:f>
        <x:v>0.5916093084234677</x:v>
      </x:c>
      <x:c r="L59" s="1" t="n">
        <x:f>SUM(B59:D59)</x:f>
        <x:v>639</x:v>
      </x:c>
      <x:c r="M59" s="11" t="n">
        <x:f>L59*(1-$B$4*K59)</x:f>
        <x:v>487.7846607669616</x:v>
      </x:c>
      <x:c r="N59" s="1" t="n">
        <x:f>COUNTIFS($M$11:$M$326,"&gt;"&amp;M59)+COUNTIFS($M$11:M59,M59)</x:f>
        <x:v>134</x:v>
      </x:c>
      <x:c r="O59" s="1" t="str">
        <x:f>IF(N59&lt;=$D$6,$D$4,IF(N59&lt;=$E$6,$E$4,IF(N59&lt;=$F$6,$F$4,IF(N59&lt;=$G$6,$G$4,IF(N59&lt;=$H$6,$H$4,$I$4)))))</x:f>
        <x:v>4A</x:v>
      </x:c>
      <x:c r="P59" s="1" t="str">
        <x:f>IF(AND(G59="Yes",VALUE(LEFT(F59,1))&gt;VALUE(LEFT(O59,1))),"Yes","No")</x:f>
        <x:v>No</x:v>
      </x:c>
      <x:c r="Q59" s="1" t="str">
        <x:v>Corporation FRL proxy</x:v>
      </x:c>
      <x:c r="R59" s="1" t="str">
        <x:v>2395</x:v>
      </x:c>
      <x:c r="S59" s="1" t="str">
        <x:v>Supplied football classification PDF; 2025–26 grade counts</x:v>
      </x:c>
      <x:c r="T59" s="1" t="str">
        <x:v>Supplied corporation-enrollment-ethnicity-free-reduced-price-meal-status-2006-26.xlsx, 2026 sheet</x:v>
      </x:c>
    </x:row>
    <x:row r="60" ht="20" customHeight="1">
      <x:c r="A60" s="1" t="str">
        <x:v>Corydon Central</x:v>
      </x:c>
      <x:c r="B60" s="1" t="n">
        <x:v>190</x:v>
      </x:c>
      <x:c r="C60" s="1" t="n">
        <x:v>182</x:v>
      </x:c>
      <x:c r="D60" s="1" t="n">
        <x:v>182</x:v>
      </x:c>
      <x:c r="E60" s="1" t="n">
        <x:v>185</x:v>
      </x:c>
      <x:c r="F60" s="1" t="str">
        <x:v>3A</x:v>
      </x:c>
      <x:c r="G60" s="1" t="str">
        <x:v>No</x:v>
      </x:c>
      <x:c r="H60" s="1" t="str">
        <x:v>South Harrison Com Schools</x:v>
      </x:c>
      <x:c r="I60" s="1" t="n">
        <x:v>1545</x:v>
      </x:c>
      <x:c r="J60" s="1" t="n">
        <x:v>3075</x:v>
      </x:c>
      <x:c r="K60" s="10" t="n">
        <x:f>IF(J60="",0,I60/J60)</x:f>
        <x:v>0.5024390243902439</x:v>
      </x:c>
      <x:c r="L60" s="1" t="n">
        <x:f>SUM(B60:D60)</x:f>
        <x:v>554</x:v>
      </x:c>
      <x:c r="M60" s="11" t="n">
        <x:f>L60*(1-$B$4*K60)</x:f>
        <x:v>442.659512195122</x:v>
      </x:c>
      <x:c r="N60" s="1" t="n">
        <x:f>COUNTIFS($M$11:$M$326,"&gt;"&amp;M60)+COUNTIFS($M$11:M60,M60)</x:f>
        <x:v>142</x:v>
      </x:c>
      <x:c r="O60" s="1" t="str">
        <x:f>IF(N60&lt;=$D$6,$D$4,IF(N60&lt;=$E$6,$E$4,IF(N60&lt;=$F$6,$F$4,IF(N60&lt;=$G$6,$G$4,IF(N60&lt;=$H$6,$H$4,$I$4)))))</x:f>
        <x:v>4A</x:v>
      </x:c>
      <x:c r="P60" s="1" t="str">
        <x:f>IF(AND(G60="Yes",VALUE(LEFT(F60,1))&gt;VALUE(LEFT(O60,1))),"Yes","No")</x:f>
        <x:v>No</x:v>
      </x:c>
      <x:c r="Q60" s="1" t="str">
        <x:v>Corporation FRL proxy</x:v>
      </x:c>
      <x:c r="R60" s="1" t="str">
        <x:v>3190</x:v>
      </x:c>
      <x:c r="S60" s="1" t="str">
        <x:v>Supplied football classification PDF; 2025–26 grade counts</x:v>
      </x:c>
      <x:c r="T60" s="1" t="str">
        <x:v>Supplied corporation-enrollment-ethnicity-free-reduced-price-meal-status-2006-26.xlsx, 2026 sheet</x:v>
      </x:c>
    </x:row>
    <x:row r="61" ht="20" customHeight="1">
      <x:c r="A61" s="1" t="str">
        <x:v>Covenant Christian</x:v>
      </x:c>
      <x:c r="B61" s="1" t="n">
        <x:v>108</x:v>
      </x:c>
      <x:c r="C61" s="1" t="n">
        <x:v>106</x:v>
      </x:c>
      <x:c r="D61" s="1" t="n">
        <x:v>97</x:v>
      </x:c>
      <x:c r="E61" s="1" t="n">
        <x:v>100</x:v>
      </x:c>
      <x:c r="F61" s="1" t="str">
        <x:v>2A</x:v>
      </x:c>
      <x:c r="G61" s="1" t="str">
        <x:v>No</x:v>
      </x:c>
      <x:c r="H61" s="1" t="str">
        <x:v>Covenant Christian</x:v>
      </x:c>
      <x:c r="I61" s="1" t="n">
        <x:v>34</x:v>
      </x:c>
      <x:c r="J61" s="1" t="n">
        <x:v>411</x:v>
      </x:c>
      <x:c r="K61" s="10" t="n">
        <x:f>IF(J61="",0,I61/J61)</x:f>
        <x:v>0.0827250608272506</x:v>
      </x:c>
      <x:c r="L61" s="1" t="n">
        <x:f>SUM(B61:D61)</x:f>
        <x:v>311</x:v>
      </x:c>
      <x:c r="M61" s="11" t="n">
        <x:f>L61*(1-$B$4*K61)</x:f>
        <x:v>300.70900243309</x:v>
      </x:c>
      <x:c r="N61" s="1" t="n">
        <x:f>COUNTIFS($M$11:$M$326,"&gt;"&amp;M61)+COUNTIFS($M$11:M61,M61)</x:f>
        <x:v>198</x:v>
      </x:c>
      <x:c r="O61" s="1" t="str">
        <x:f>IF(N61&lt;=$D$6,$D$4,IF(N61&lt;=$E$6,$E$4,IF(N61&lt;=$F$6,$F$4,IF(N61&lt;=$G$6,$G$4,IF(N61&lt;=$H$6,$H$4,$I$4)))))</x:f>
        <x:v>3A</x:v>
      </x:c>
      <x:c r="P61" s="1" t="str">
        <x:f>IF(AND(G61="Yes",VALUE(LEFT(F61,1))&gt;VALUE(LEFT(O61,1))),"Yes","No")</x:f>
        <x:v>No</x:v>
      </x:c>
      <x:c r="Q61" s="1" t="str">
        <x:v>School NSLP proxy</x:v>
      </x:c>
      <x:c r="R61" s="1" t="str">
        <x:v>C527</x:v>
      </x:c>
      <x:c r="S61" s="1" t="str">
        <x:v>Supplied football classification PDF; 2025–26 grade counts</x:v>
      </x:c>
      <x:c r="T61" s="1" t="str">
        <x:v>https://www.in.gov/doe/files/FY2026-idoe-enrollment-nslp-report011626.pdf</x:v>
      </x:c>
    </x:row>
    <x:row r="62" ht="20" customHeight="1">
      <x:c r="A62" s="1" t="str">
        <x:v>Covington</x:v>
      </x:c>
      <x:c r="B62" s="1" t="n">
        <x:v>51</x:v>
      </x:c>
      <x:c r="C62" s="1" t="n">
        <x:v>65</x:v>
      </x:c>
      <x:c r="D62" s="1" t="n">
        <x:v>64</x:v>
      </x:c>
      <x:c r="E62" s="1" t="n">
        <x:v>57</x:v>
      </x:c>
      <x:c r="F62" s="1" t="str">
        <x:v>1A</x:v>
      </x:c>
      <x:c r="G62" s="1" t="str">
        <x:v>No</x:v>
      </x:c>
      <x:c r="H62" s="1" t="str">
        <x:v>Covington Community School Corp</x:v>
      </x:c>
      <x:c r="I62" s="1" t="n">
        <x:v>314</x:v>
      </x:c>
      <x:c r="J62" s="1" t="n">
        <x:v>841</x:v>
      </x:c>
      <x:c r="K62" s="10" t="n">
        <x:f>IF(J62="",0,I62/J62)</x:f>
        <x:v>0.3733650416171225</x:v>
      </x:c>
      <x:c r="L62" s="1" t="n">
        <x:f>SUM(B62:D62)</x:f>
        <x:v>180</x:v>
      </x:c>
      <x:c r="M62" s="11" t="n">
        <x:f>L62*(1-$B$4*K62)</x:f>
        <x:v>153.11771700356718</x:v>
      </x:c>
      <x:c r="N62" s="1" t="n">
        <x:f>COUNTIFS($M$11:$M$326,"&gt;"&amp;M62)+COUNTIFS($M$11:M62,M62)</x:f>
        <x:v>296</x:v>
      </x:c>
      <x:c r="O62" s="1" t="str">
        <x:f>IF(N62&lt;=$D$6,$D$4,IF(N62&lt;=$E$6,$E$4,IF(N62&lt;=$F$6,$F$4,IF(N62&lt;=$G$6,$G$4,IF(N62&lt;=$H$6,$H$4,$I$4)))))</x:f>
        <x:v>1A</x:v>
      </x:c>
      <x:c r="P62" s="1" t="str">
        <x:f>IF(AND(G62="Yes",VALUE(LEFT(F62,1))&gt;VALUE(LEFT(O62,1))),"Yes","No")</x:f>
        <x:v>No</x:v>
      </x:c>
      <x:c r="Q62" s="1" t="str">
        <x:v>Corporation FRL proxy</x:v>
      </x:c>
      <x:c r="R62" s="1" t="str">
        <x:v>2440</x:v>
      </x:c>
      <x:c r="S62" s="1" t="str">
        <x:v>Supplied football classification PDF; 2025–26 grade counts</x:v>
      </x:c>
      <x:c r="T62" s="1" t="str">
        <x:v>Supplied corporation-enrollment-ethnicity-free-reduced-price-meal-status-2006-26.xlsx, 2026 sheet</x:v>
      </x:c>
    </x:row>
    <x:row r="63" ht="20" customHeight="1">
      <x:c r="A63" s="1" t="str">
        <x:v>Crawford County</x:v>
      </x:c>
      <x:c r="B63" s="1" t="n">
        <x:v>78</x:v>
      </x:c>
      <x:c r="C63" s="1" t="n">
        <x:v>87</x:v>
      </x:c>
      <x:c r="D63" s="1" t="n">
        <x:v>90</x:v>
      </x:c>
      <x:c r="E63" s="1" t="n">
        <x:v>89</x:v>
      </x:c>
      <x:c r="F63" s="1" t="str">
        <x:v>1A</x:v>
      </x:c>
      <x:c r="G63" s="1" t="str">
        <x:v>No</x:v>
      </x:c>
      <x:c r="H63" s="1" t="str">
        <x:v>Crawford County Community Sch Corp</x:v>
      </x:c>
      <x:c r="I63" s="1" t="n">
        <x:v>796</x:v>
      </x:c>
      <x:c r="J63" s="1" t="n">
        <x:v>1216</x:v>
      </x:c>
      <x:c r="K63" s="10" t="n">
        <x:f>IF(J63="",0,I63/J63)</x:f>
        <x:v>0.6546052631578947</x:v>
      </x:c>
      <x:c r="L63" s="1" t="n">
        <x:f>SUM(B63:D63)</x:f>
        <x:v>255</x:v>
      </x:c>
      <x:c r="M63" s="11" t="n">
        <x:f>L63*(1-$B$4*K63)</x:f>
        <x:v>188.23026315789474</x:v>
      </x:c>
      <x:c r="N63" s="1" t="n">
        <x:f>COUNTIFS($M$11:$M$326,"&gt;"&amp;M63)+COUNTIFS($M$11:M63,M63)</x:f>
        <x:v>278</x:v>
      </x:c>
      <x:c r="O63" s="1" t="str">
        <x:f>IF(N63&lt;=$D$6,$D$4,IF(N63&lt;=$E$6,$E$4,IF(N63&lt;=$F$6,$F$4,IF(N63&lt;=$G$6,$G$4,IF(N63&lt;=$H$6,$H$4,$I$4)))))</x:f>
        <x:v>2A</x:v>
      </x:c>
      <x:c r="P63" s="1" t="str">
        <x:f>IF(AND(G63="Yes",VALUE(LEFT(F63,1))&gt;VALUE(LEFT(O63,1))),"Yes","No")</x:f>
        <x:v>No</x:v>
      </x:c>
      <x:c r="Q63" s="1" t="str">
        <x:v>Corporation FRL proxy</x:v>
      </x:c>
      <x:c r="R63" s="1" t="str">
        <x:v>1300</x:v>
      </x:c>
      <x:c r="S63" s="1" t="str">
        <x:v>Supplied football classification PDF; 2025–26 grade counts</x:v>
      </x:c>
      <x:c r="T63" s="1" t="str">
        <x:v>Supplied corporation-enrollment-ethnicity-free-reduced-price-meal-status-2006-26.xlsx, 2026 sheet</x:v>
      </x:c>
    </x:row>
    <x:row r="64" ht="20" customHeight="1">
      <x:c r="A64" s="1" t="str">
        <x:v>Crawfordsville</x:v>
      </x:c>
      <x:c r="B64" s="1" t="n">
        <x:v>183</x:v>
      </x:c>
      <x:c r="C64" s="1" t="n">
        <x:v>162</x:v>
      </x:c>
      <x:c r="D64" s="1" t="n">
        <x:v>190</x:v>
      </x:c>
      <x:c r="E64" s="1" t="n">
        <x:v>137</x:v>
      </x:c>
      <x:c r="F64" s="1" t="str">
        <x:v>3A</x:v>
      </x:c>
      <x:c r="G64" s="1" t="str">
        <x:v>No</x:v>
      </x:c>
      <x:c r="H64" s="1" t="str">
        <x:v>Crawfordsville Community Schools</x:v>
      </x:c>
      <x:c r="I64" s="1" t="n">
        <x:v>1518</x:v>
      </x:c>
      <x:c r="J64" s="1" t="n">
        <x:v>2870</x:v>
      </x:c>
      <x:c r="K64" s="10" t="n">
        <x:f>IF(J64="",0,I64/J64)</x:f>
        <x:v>0.5289198606271777</x:v>
      </x:c>
      <x:c r="L64" s="1" t="n">
        <x:f>SUM(B64:D64)</x:f>
        <x:v>535</x:v>
      </x:c>
      <x:c r="M64" s="11" t="n">
        <x:f>L64*(1-$B$4*K64)</x:f>
        <x:v>421.81114982578396</x:v>
      </x:c>
      <x:c r="N64" s="1" t="n">
        <x:f>COUNTIFS($M$11:$M$326,"&gt;"&amp;M64)+COUNTIFS($M$11:M64,M64)</x:f>
        <x:v>145</x:v>
      </x:c>
      <x:c r="O64" s="1" t="str">
        <x:f>IF(N64&lt;=$D$6,$D$4,IF(N64&lt;=$E$6,$E$4,IF(N64&lt;=$F$6,$F$4,IF(N64&lt;=$G$6,$G$4,IF(N64&lt;=$H$6,$H$4,$I$4)))))</x:f>
        <x:v>4A</x:v>
      </x:c>
      <x:c r="P64" s="1" t="str">
        <x:f>IF(AND(G64="Yes",VALUE(LEFT(F64,1))&gt;VALUE(LEFT(O64,1))),"Yes","No")</x:f>
        <x:v>No</x:v>
      </x:c>
      <x:c r="Q64" s="1" t="str">
        <x:v>Corporation FRL proxy</x:v>
      </x:c>
      <x:c r="R64" s="1" t="str">
        <x:v>5855</x:v>
      </x:c>
      <x:c r="S64" s="1" t="str">
        <x:v>Supplied football classification PDF; 2025–26 grade counts</x:v>
      </x:c>
      <x:c r="T64" s="1" t="str">
        <x:v>Supplied corporation-enrollment-ethnicity-free-reduced-price-meal-status-2006-26.xlsx, 2026 sheet</x:v>
      </x:c>
    </x:row>
    <x:row r="65" ht="20" customHeight="1">
      <x:c r="A65" s="1" t="str">
        <x:v>Crown Point</x:v>
      </x:c>
      <x:c r="B65" s="1" t="n">
        <x:v>728</x:v>
      </x:c>
      <x:c r="C65" s="1" t="n">
        <x:v>811</x:v>
      </x:c>
      <x:c r="D65" s="1" t="n">
        <x:v>777</x:v>
      </x:c>
      <x:c r="E65" s="1" t="n">
        <x:v>719</x:v>
      </x:c>
      <x:c r="F65" s="1" t="str">
        <x:v>6A</x:v>
      </x:c>
      <x:c r="G65" s="1" t="str">
        <x:v>No</x:v>
      </x:c>
      <x:c r="H65" s="1" t="str">
        <x:v>Crown Point Community School Corp</x:v>
      </x:c>
      <x:c r="I65" s="1" t="n">
        <x:v>2184</x:v>
      </x:c>
      <x:c r="J65" s="1" t="n">
        <x:v>9289</x:v>
      </x:c>
      <x:c r="K65" s="10" t="n">
        <x:f>IF(J65="",0,I65/J65)</x:f>
        <x:v>0.2351168048229088</x:v>
      </x:c>
      <x:c r="L65" s="1" t="n">
        <x:f>SUM(B65:D65)</x:f>
        <x:v>2316</x:v>
      </x:c>
      <x:c r="M65" s="11" t="n">
        <x:f>L65*(1-$B$4*K65)</x:f>
        <x:v>2098.1877920120573</x:v>
      </x:c>
      <x:c r="N65" s="1" t="n">
        <x:f>COUNTIFS($M$11:$M$326,"&gt;"&amp;M65)+COUNTIFS($M$11:M65,M65)</x:f>
        <x:v>12</x:v>
      </x:c>
      <x:c r="O65" s="1" t="str">
        <x:f>IF(N65&lt;=$D$6,$D$4,IF(N65&lt;=$E$6,$E$4,IF(N65&lt;=$F$6,$F$4,IF(N65&lt;=$G$6,$G$4,IF(N65&lt;=$H$6,$H$4,$I$4)))))</x:f>
        <x:v>6A</x:v>
      </x:c>
      <x:c r="P65" s="1" t="str">
        <x:f>IF(AND(G65="Yes",VALUE(LEFT(F65,1))&gt;VALUE(LEFT(O65,1))),"Yes","No")</x:f>
        <x:v>No</x:v>
      </x:c>
      <x:c r="Q65" s="1" t="str">
        <x:v>Corporation FRL proxy</x:v>
      </x:c>
      <x:c r="R65" s="1" t="str">
        <x:v>4660</x:v>
      </x:c>
      <x:c r="S65" s="1" t="str">
        <x:v>Supplied football classification PDF; 2025–26 grade counts</x:v>
      </x:c>
      <x:c r="T65" s="1" t="str">
        <x:v>Supplied corporation-enrollment-ethnicity-free-reduced-price-meal-status-2006-26.xlsx, 2026 sheet</x:v>
      </x:c>
    </x:row>
    <x:row r="66" ht="20" customHeight="1">
      <x:c r="A66" s="1" t="str">
        <x:v>Culver Academies</x:v>
      </x:c>
      <x:c r="B66" s="1" t="n">
        <x:v>164</x:v>
      </x:c>
      <x:c r="C66" s="1" t="n">
        <x:v>224</x:v>
      </x:c>
      <x:c r="D66" s="1" t="n">
        <x:v>227</x:v>
      </x:c>
      <x:c r="E66" s="1" t="n">
        <x:v>216</x:v>
      </x:c>
      <x:c r="F66" s="1" t="str">
        <x:v>4A</x:v>
      </x:c>
      <x:c r="G66" s="1" t="str">
        <x:v>No</x:v>
      </x:c>
      <x:c r="H66" s="1" t="str"/>
      <x:c r="I66" s="1"/>
      <x:c r="J66" s="1"/>
      <x:c r="K66" s="10" t="n">
        <x:f>IF(J66="",0,I66/J66)</x:f>
        <x:v>0</x:v>
      </x:c>
      <x:c r="L66" s="1" t="n">
        <x:f>SUM(B66:D66)</x:f>
        <x:v>615</x:v>
      </x:c>
      <x:c r="M66" s="11" t="n">
        <x:f>L66*(1-$B$4*K66)</x:f>
        <x:v>615</x:v>
      </x:c>
      <x:c r="N66" s="1" t="n">
        <x:f>COUNTIFS($M$11:$M$326,"&gt;"&amp;M66)+COUNTIFS($M$11:M66,M66)</x:f>
        <x:v>104</x:v>
      </x:c>
      <x:c r="O66" s="1" t="str">
        <x:f>IF(N66&lt;=$D$6,$D$4,IF(N66&lt;=$E$6,$E$4,IF(N66&lt;=$F$6,$F$4,IF(N66&lt;=$G$6,$G$4,IF(N66&lt;=$H$6,$H$4,$I$4)))))</x:f>
        <x:v>4A</x:v>
      </x:c>
      <x:c r="P66" s="1" t="str">
        <x:f>IF(AND(G66="Yes",VALUE(LEFT(F66,1))&gt;VALUE(LEFT(O66,1))),"Yes","No")</x:f>
        <x:v>No</x:v>
      </x:c>
      <x:c r="Q66" s="1" t="str">
        <x:v>Missing: unadjusted</x:v>
      </x:c>
      <x:c r="R66" s="1" t="str"/>
      <x:c r="S66" s="1" t="str">
        <x:v>Supplied football classification PDF; 2025–26 grade counts</x:v>
      </x:c>
      <x:c r="T66" s="1" t="str">
        <x:v>No matched FRL entry in supplied corporation workbook or FY2026 NSLP report</x:v>
      </x:c>
    </x:row>
    <x:row r="67" ht="20" customHeight="1">
      <x:c r="A67" s="1" t="str">
        <x:v>Culver Community</x:v>
      </x:c>
      <x:c r="B67" s="1" t="n">
        <x:v>41</x:v>
      </x:c>
      <x:c r="C67" s="1" t="n">
        <x:v>58</x:v>
      </x:c>
      <x:c r="D67" s="1" t="n">
        <x:v>63</x:v>
      </x:c>
      <x:c r="E67" s="1" t="n">
        <x:v>57</x:v>
      </x:c>
      <x:c r="F67" s="1" t="str">
        <x:v>1A</x:v>
      </x:c>
      <x:c r="G67" s="1" t="str">
        <x:v>No</x:v>
      </x:c>
      <x:c r="H67" s="1" t="str">
        <x:v>Culver Community Schools Corp</x:v>
      </x:c>
      <x:c r="I67" s="1" t="n">
        <x:v>480</x:v>
      </x:c>
      <x:c r="J67" s="1" t="n">
        <x:v>804</x:v>
      </x:c>
      <x:c r="K67" s="10" t="n">
        <x:f>IF(J67="",0,I67/J67)</x:f>
        <x:v>0.5970149253731343</x:v>
      </x:c>
      <x:c r="L67" s="1" t="n">
        <x:f>SUM(B67:D67)</x:f>
        <x:v>162</x:v>
      </x:c>
      <x:c r="M67" s="11" t="n">
        <x:f>L67*(1-$B$4*K67)</x:f>
        <x:v>123.31343283582089</x:v>
      </x:c>
      <x:c r="N67" s="1" t="n">
        <x:f>COUNTIFS($M$11:$M$326,"&gt;"&amp;M67)+COUNTIFS($M$11:M67,M67)</x:f>
        <x:v>309</x:v>
      </x:c>
      <x:c r="O67" s="1" t="str">
        <x:f>IF(N67&lt;=$D$6,$D$4,IF(N67&lt;=$E$6,$E$4,IF(N67&lt;=$F$6,$F$4,IF(N67&lt;=$G$6,$G$4,IF(N67&lt;=$H$6,$H$4,$I$4)))))</x:f>
        <x:v>1A</x:v>
      </x:c>
      <x:c r="P67" s="1" t="str">
        <x:f>IF(AND(G67="Yes",VALUE(LEFT(F67,1))&gt;VALUE(LEFT(O67,1))),"Yes","No")</x:f>
        <x:v>No</x:v>
      </x:c>
      <x:c r="Q67" s="1" t="str">
        <x:v>Corporation FRL proxy</x:v>
      </x:c>
      <x:c r="R67" s="1" t="str">
        <x:v>5455</x:v>
      </x:c>
      <x:c r="S67" s="1" t="str">
        <x:v>Supplied football classification PDF; 2025–26 grade counts</x:v>
      </x:c>
      <x:c r="T67" s="1" t="str">
        <x:v>Supplied corporation-enrollment-ethnicity-free-reduced-price-meal-status-2006-26.xlsx, 2026 sheet</x:v>
      </x:c>
    </x:row>
    <x:row r="68" ht="20" customHeight="1">
      <x:c r="A68" s="1" t="str">
        <x:v>Danville Community</x:v>
      </x:c>
      <x:c r="B68" s="1" t="n">
        <x:v>251</x:v>
      </x:c>
      <x:c r="C68" s="1" t="n">
        <x:v>218</x:v>
      </x:c>
      <x:c r="D68" s="1" t="n">
        <x:v>227</x:v>
      </x:c>
      <x:c r="E68" s="1" t="n">
        <x:v>209</x:v>
      </x:c>
      <x:c r="F68" s="1" t="str">
        <x:v>4A</x:v>
      </x:c>
      <x:c r="G68" s="1" t="str">
        <x:v>No</x:v>
      </x:c>
      <x:c r="H68" s="1" t="str">
        <x:v>Danville Community School Corp</x:v>
      </x:c>
      <x:c r="I68" s="1" t="n">
        <x:v>1105</x:v>
      </x:c>
      <x:c r="J68" s="1" t="n">
        <x:v>2946</x:v>
      </x:c>
      <x:c r="K68" s="10" t="n">
        <x:f>IF(J68="",0,I68/J68)</x:f>
        <x:v>0.37508486082824166</x:v>
      </x:c>
      <x:c r="L68" s="1" t="n">
        <x:f>SUM(B68:D68)</x:f>
        <x:v>696</x:v>
      </x:c>
      <x:c r="M68" s="11" t="n">
        <x:f>L68*(1-$B$4*K68)</x:f>
        <x:v>591.5763747454175</x:v>
      </x:c>
      <x:c r="N68" s="1" t="n">
        <x:f>COUNTIFS($M$11:$M$326,"&gt;"&amp;M68)+COUNTIFS($M$11:M68,M68)</x:f>
        <x:v>108</x:v>
      </x:c>
      <x:c r="O68" s="1" t="str">
        <x:f>IF(N68&lt;=$D$6,$D$4,IF(N68&lt;=$E$6,$E$4,IF(N68&lt;=$F$6,$F$4,IF(N68&lt;=$G$6,$G$4,IF(N68&lt;=$H$6,$H$4,$I$4)))))</x:f>
        <x:v>4A</x:v>
      </x:c>
      <x:c r="P68" s="1" t="str">
        <x:f>IF(AND(G68="Yes",VALUE(LEFT(F68,1))&gt;VALUE(LEFT(O68,1))),"Yes","No")</x:f>
        <x:v>No</x:v>
      </x:c>
      <x:c r="Q68" s="1" t="str">
        <x:v>Corporation FRL proxy</x:v>
      </x:c>
      <x:c r="R68" s="1" t="str">
        <x:v>3325</x:v>
      </x:c>
      <x:c r="S68" s="1" t="str">
        <x:v>Supplied football classification PDF; 2025–26 grade counts</x:v>
      </x:c>
      <x:c r="T68" s="1" t="str">
        <x:v>Supplied corporation-enrollment-ethnicity-free-reduced-price-meal-status-2006-26.xlsx, 2026 sheet</x:v>
      </x:c>
    </x:row>
    <x:row r="69" ht="20" customHeight="1">
      <x:c r="A69" s="1" t="str">
        <x:v>Decatur Central</x:v>
      </x:c>
      <x:c r="B69" s="1" t="n">
        <x:v>510</x:v>
      </x:c>
      <x:c r="C69" s="1" t="n">
        <x:v>461</x:v>
      </x:c>
      <x:c r="D69" s="1" t="n">
        <x:v>458</x:v>
      </x:c>
      <x:c r="E69" s="1" t="n">
        <x:v>389</x:v>
      </x:c>
      <x:c r="F69" s="1" t="str">
        <x:v>6A</x:v>
      </x:c>
      <x:c r="G69" s="1" t="str">
        <x:v>Yes</x:v>
      </x:c>
      <x:c r="H69" s="1" t="str">
        <x:v>MSD Decatur Township</x:v>
      </x:c>
      <x:c r="I69" s="1" t="n">
        <x:v>4215</x:v>
      </x:c>
      <x:c r="J69" s="1" t="n">
        <x:v>6503</x:v>
      </x:c>
      <x:c r="K69" s="10" t="n">
        <x:f>IF(J69="",0,I69/J69)</x:f>
        <x:v>0.6481623865908043</x:v>
      </x:c>
      <x:c r="L69" s="1" t="n">
        <x:f>SUM(B69:D69)</x:f>
        <x:v>1429</x:v>
      </x:c>
      <x:c r="M69" s="11" t="n">
        <x:f>L69*(1-$B$4*K69)</x:f>
        <x:v>1058.5103798246962</x:v>
      </x:c>
      <x:c r="N69" s="1" t="n">
        <x:f>COUNTIFS($M$11:$M$326,"&gt;"&amp;M69)+COUNTIFS($M$11:M69,M69)</x:f>
        <x:v>43</x:v>
      </x:c>
      <x:c r="O69" s="1" t="str">
        <x:f>IF(N69&lt;=$D$6,$D$4,IF(N69&lt;=$E$6,$E$4,IF(N69&lt;=$F$6,$F$4,IF(N69&lt;=$G$6,$G$4,IF(N69&lt;=$H$6,$H$4,$I$4)))))</x:f>
        <x:v>5A</x:v>
      </x:c>
      <x:c r="P69" s="1" t="str">
        <x:f>IF(AND(G69="Yes",VALUE(LEFT(F69,1))&gt;VALUE(LEFT(O69,1))),"Yes","No")</x:f>
        <x:v>Yes</x:v>
      </x:c>
      <x:c r="Q69" s="1" t="str">
        <x:v>Corporation FRL proxy</x:v>
      </x:c>
      <x:c r="R69" s="1" t="str">
        <x:v>5300</x:v>
      </x:c>
      <x:c r="S69" s="1" t="str">
        <x:v>Supplied football classification PDF; 2025–26 grade counts</x:v>
      </x:c>
      <x:c r="T69" s="1" t="str">
        <x:v>Supplied corporation-enrollment-ethnicity-free-reduced-price-meal-status-2006-26.xlsx, 2026 sheet</x:v>
      </x:c>
    </x:row>
    <x:row r="70" ht="20" customHeight="1">
      <x:c r="A70" s="1" t="str">
        <x:v>DeKalb</x:v>
      </x:c>
      <x:c r="B70" s="1" t="n">
        <x:v>237</x:v>
      </x:c>
      <x:c r="C70" s="1" t="n">
        <x:v>226</x:v>
      </x:c>
      <x:c r="D70" s="1" t="n">
        <x:v>242</x:v>
      </x:c>
      <x:c r="E70" s="1" t="n">
        <x:v>227</x:v>
      </x:c>
      <x:c r="F70" s="1" t="str">
        <x:v>4A</x:v>
      </x:c>
      <x:c r="G70" s="1" t="str">
        <x:v>No</x:v>
      </x:c>
      <x:c r="H70" s="1" t="str">
        <x:v>DeKalb Co Ctl United Sch Dist</x:v>
      </x:c>
      <x:c r="I70" s="1" t="n">
        <x:v>1460</x:v>
      </x:c>
      <x:c r="J70" s="1" t="n">
        <x:v>3404</x:v>
      </x:c>
      <x:c r="K70" s="10" t="n">
        <x:f>IF(J70="",0,I70/J70)</x:f>
        <x:v>0.4289071680376028</x:v>
      </x:c>
      <x:c r="L70" s="1" t="n">
        <x:f>SUM(B70:D70)</x:f>
        <x:v>705</x:v>
      </x:c>
      <x:c r="M70" s="11" t="n">
        <x:f>L70*(1-$B$4*K70)</x:f>
        <x:v>584.048178613396</x:v>
      </x:c>
      <x:c r="N70" s="1" t="n">
        <x:f>COUNTIFS($M$11:$M$326,"&gt;"&amp;M70)+COUNTIFS($M$11:M70,M70)</x:f>
        <x:v>110</x:v>
      </x:c>
      <x:c r="O70" s="1" t="str">
        <x:f>IF(N70&lt;=$D$6,$D$4,IF(N70&lt;=$E$6,$E$4,IF(N70&lt;=$F$6,$F$4,IF(N70&lt;=$G$6,$G$4,IF(N70&lt;=$H$6,$H$4,$I$4)))))</x:f>
        <x:v>4A</x:v>
      </x:c>
      <x:c r="P70" s="1" t="str">
        <x:f>IF(AND(G70="Yes",VALUE(LEFT(F70,1))&gt;VALUE(LEFT(O70,1))),"Yes","No")</x:f>
        <x:v>No</x:v>
      </x:c>
      <x:c r="Q70" s="1" t="str">
        <x:v>Corporation FRL proxy</x:v>
      </x:c>
      <x:c r="R70" s="1" t="str">
        <x:v>1835</x:v>
      </x:c>
      <x:c r="S70" s="1" t="str">
        <x:v>Supplied football classification PDF; 2025–26 grade counts</x:v>
      </x:c>
      <x:c r="T70" s="1" t="str">
        <x:v>Supplied corporation-enrollment-ethnicity-free-reduced-price-meal-status-2006-26.xlsx, 2026 sheet</x:v>
      </x:c>
    </x:row>
    <x:row r="71" ht="20" customHeight="1">
      <x:c r="A71" s="1" t="str">
        <x:v>Delphi Community</x:v>
      </x:c>
      <x:c r="B71" s="1" t="n">
        <x:v>99</x:v>
      </x:c>
      <x:c r="C71" s="1" t="n">
        <x:v>93</x:v>
      </x:c>
      <x:c r="D71" s="1" t="n">
        <x:v>101</x:v>
      </x:c>
      <x:c r="E71" s="1" t="n">
        <x:v>103</x:v>
      </x:c>
      <x:c r="F71" s="1" t="str">
        <x:v>2A</x:v>
      </x:c>
      <x:c r="G71" s="1" t="str">
        <x:v>No</x:v>
      </x:c>
      <x:c r="H71" s="1" t="str">
        <x:v>Delphi Community School Corp</x:v>
      </x:c>
      <x:c r="I71" s="1" t="n">
        <x:v>537</x:v>
      </x:c>
      <x:c r="J71" s="1" t="n">
        <x:v>1283</x:v>
      </x:c>
      <x:c r="K71" s="10" t="n">
        <x:f>IF(J71="",0,I71/J71)</x:f>
        <x:v>0.4185502727981294</x:v>
      </x:c>
      <x:c r="L71" s="1" t="n">
        <x:f>SUM(B71:D71)</x:f>
        <x:v>293</x:v>
      </x:c>
      <x:c r="M71" s="11" t="n">
        <x:f>L71*(1-$B$4*K71)</x:f>
        <x:v>243.94590802805922</x:v>
      </x:c>
      <x:c r="N71" s="1" t="n">
        <x:f>COUNTIFS($M$11:$M$326,"&gt;"&amp;M71)+COUNTIFS($M$11:M71,M71)</x:f>
        <x:v>235</x:v>
      </x:c>
      <x:c r="O71" s="1" t="str">
        <x:f>IF(N71&lt;=$D$6,$D$4,IF(N71&lt;=$E$6,$E$4,IF(N71&lt;=$F$6,$F$4,IF(N71&lt;=$G$6,$G$4,IF(N71&lt;=$H$6,$H$4,$I$4)))))</x:f>
        <x:v>2A</x:v>
      </x:c>
      <x:c r="P71" s="1" t="str">
        <x:f>IF(AND(G71="Yes",VALUE(LEFT(F71,1))&gt;VALUE(LEFT(O71,1))),"Yes","No")</x:f>
        <x:v>No</x:v>
      </x:c>
      <x:c r="Q71" s="1" t="str">
        <x:v>Corporation FRL proxy</x:v>
      </x:c>
      <x:c r="R71" s="1" t="str">
        <x:v>0755</x:v>
      </x:c>
      <x:c r="S71" s="1" t="str">
        <x:v>Supplied football classification PDF; 2025–26 grade counts</x:v>
      </x:c>
      <x:c r="T71" s="1" t="str">
        <x:v>Supplied corporation-enrollment-ethnicity-free-reduced-price-meal-status-2006-26.xlsx, 2026 sheet</x:v>
      </x:c>
    </x:row>
    <x:row r="72" ht="20" customHeight="1">
      <x:c r="A72" s="1" t="str">
        <x:v>Delta</x:v>
      </x:c>
      <x:c r="B72" s="1" t="n">
        <x:v>197</x:v>
      </x:c>
      <x:c r="C72" s="1" t="n">
        <x:v>215</x:v>
      </x:c>
      <x:c r="D72" s="1" t="n">
        <x:v>215</x:v>
      </x:c>
      <x:c r="E72" s="1" t="n">
        <x:v>199</x:v>
      </x:c>
      <x:c r="F72" s="1" t="str">
        <x:v>4A</x:v>
      </x:c>
      <x:c r="G72" s="1" t="str">
        <x:v>No</x:v>
      </x:c>
      <x:c r="H72" s="1" t="str">
        <x:v>Delaware Community School Corp</x:v>
      </x:c>
      <x:c r="I72" s="1" t="n">
        <x:v>1234</x:v>
      </x:c>
      <x:c r="J72" s="1" t="n">
        <x:v>2564</x:v>
      </x:c>
      <x:c r="K72" s="10" t="n">
        <x:f>IF(J72="",0,I72/J72)</x:f>
        <x:v>0.48127925117004683</x:v>
      </x:c>
      <x:c r="L72" s="1" t="n">
        <x:f>SUM(B72:D72)</x:f>
        <x:v>627</x:v>
      </x:c>
      <x:c r="M72" s="11" t="n">
        <x:f>L72*(1-$B$4*K72)</x:f>
        <x:v>506.29516380655224</x:v>
      </x:c>
      <x:c r="N72" s="1" t="n">
        <x:f>COUNTIFS($M$11:$M$326,"&gt;"&amp;M72)+COUNTIFS($M$11:M72,M72)</x:f>
        <x:v>126</x:v>
      </x:c>
      <x:c r="O72" s="1" t="str">
        <x:f>IF(N72&lt;=$D$6,$D$4,IF(N72&lt;=$E$6,$E$4,IF(N72&lt;=$F$6,$F$4,IF(N72&lt;=$G$6,$G$4,IF(N72&lt;=$H$6,$H$4,$I$4)))))</x:f>
        <x:v>4A</x:v>
      </x:c>
      <x:c r="P72" s="1" t="str">
        <x:f>IF(AND(G72="Yes",VALUE(LEFT(F72,1))&gt;VALUE(LEFT(O72,1))),"Yes","No")</x:f>
        <x:v>No</x:v>
      </x:c>
      <x:c r="Q72" s="1" t="str">
        <x:v>Corporation FRL proxy</x:v>
      </x:c>
      <x:c r="R72" s="1" t="str">
        <x:v>1875</x:v>
      </x:c>
      <x:c r="S72" s="1" t="str">
        <x:v>Supplied football classification PDF; 2025–26 grade counts</x:v>
      </x:c>
      <x:c r="T72" s="1" t="str">
        <x:v>Supplied corporation-enrollment-ethnicity-free-reduced-price-meal-status-2006-26.xlsx, 2026 sheet</x:v>
      </x:c>
    </x:row>
    <x:row r="73" ht="20" customHeight="1">
      <x:c r="A73" s="1" t="str">
        <x:v>East Central</x:v>
      </x:c>
      <x:c r="B73" s="1" t="n">
        <x:v>300</x:v>
      </x:c>
      <x:c r="C73" s="1" t="n">
        <x:v>307</x:v>
      </x:c>
      <x:c r="D73" s="1" t="n">
        <x:v>294</x:v>
      </x:c>
      <x:c r="E73" s="1" t="n">
        <x:v>315</x:v>
      </x:c>
      <x:c r="F73" s="1" t="str">
        <x:v>4A</x:v>
      </x:c>
      <x:c r="G73" s="1" t="str">
        <x:v>No</x:v>
      </x:c>
      <x:c r="H73" s="1" t="str">
        <x:v>Sunman-Dearborn Com Sch Corp</x:v>
      </x:c>
      <x:c r="I73" s="1" t="n">
        <x:v>829</x:v>
      </x:c>
      <x:c r="J73" s="1" t="n">
        <x:v>3659</x:v>
      </x:c>
      <x:c r="K73" s="10" t="n">
        <x:f>IF(J73="",0,I73/J73)</x:f>
        <x:v>0.2265646351462148</x:v>
      </x:c>
      <x:c r="L73" s="1" t="n">
        <x:f>SUM(B73:D73)</x:f>
        <x:v>901</x:v>
      </x:c>
      <x:c r="M73" s="11" t="n">
        <x:f>L73*(1-$B$4*K73)</x:f>
        <x:v>819.3461054933042</x:v>
      </x:c>
      <x:c r="N73" s="1" t="n">
        <x:f>COUNTIFS($M$11:$M$326,"&gt;"&amp;M73)+COUNTIFS($M$11:M73,M73)</x:f>
        <x:v>65</x:v>
      </x:c>
      <x:c r="O73" s="1" t="str">
        <x:f>IF(N73&lt;=$D$6,$D$4,IF(N73&lt;=$E$6,$E$4,IF(N73&lt;=$F$6,$F$4,IF(N73&lt;=$G$6,$G$4,IF(N73&lt;=$H$6,$H$4,$I$4)))))</x:f>
        <x:v>5A</x:v>
      </x:c>
      <x:c r="P73" s="1" t="str">
        <x:f>IF(AND(G73="Yes",VALUE(LEFT(F73,1))&gt;VALUE(LEFT(O73,1))),"Yes","No")</x:f>
        <x:v>No</x:v>
      </x:c>
      <x:c r="Q73" s="1" t="str">
        <x:v>Corporation FRL proxy</x:v>
      </x:c>
      <x:c r="R73" s="1" t="str">
        <x:v>1560</x:v>
      </x:c>
      <x:c r="S73" s="1" t="str">
        <x:v>Supplied football classification PDF; 2025–26 grade counts</x:v>
      </x:c>
      <x:c r="T73" s="1" t="str">
        <x:v>Supplied corporation-enrollment-ethnicity-free-reduced-price-meal-status-2006-26.xlsx, 2026 sheet</x:v>
      </x:c>
    </x:row>
    <x:row r="74" ht="20" customHeight="1">
      <x:c r="A74" s="1" t="str">
        <x:v>East Chicago Central</x:v>
      </x:c>
      <x:c r="B74" s="1" t="n">
        <x:v>270</x:v>
      </x:c>
      <x:c r="C74" s="1" t="n">
        <x:v>264</x:v>
      </x:c>
      <x:c r="D74" s="1" t="n">
        <x:v>258</x:v>
      </x:c>
      <x:c r="E74" s="1" t="n">
        <x:v>262</x:v>
      </x:c>
      <x:c r="F74" s="1" t="str">
        <x:v>4A</x:v>
      </x:c>
      <x:c r="G74" s="1" t="str">
        <x:v>No</x:v>
      </x:c>
      <x:c r="H74" s="1" t="str">
        <x:v>School City of East Chicago</x:v>
      </x:c>
      <x:c r="I74" s="1" t="n">
        <x:v>2256</x:v>
      </x:c>
      <x:c r="J74" s="1" t="n">
        <x:v>3253</x:v>
      </x:c>
      <x:c r="K74" s="10" t="n">
        <x:f>IF(J74="",0,I74/J74)</x:f>
        <x:v>0.6935136796802951</x:v>
      </x:c>
      <x:c r="L74" s="1" t="n">
        <x:f>SUM(B74:D74)</x:f>
        <x:v>792</x:v>
      </x:c>
      <x:c r="M74" s="11" t="n">
        <x:f>L74*(1-$B$4*K74)</x:f>
        <x:v>572.2948662772825</x:v>
      </x:c>
      <x:c r="N74" s="1" t="n">
        <x:f>COUNTIFS($M$11:$M$326,"&gt;"&amp;M74)+COUNTIFS($M$11:M74,M74)</x:f>
        <x:v>112</x:v>
      </x:c>
      <x:c r="O74" s="1" t="str">
        <x:f>IF(N74&lt;=$D$6,$D$4,IF(N74&lt;=$E$6,$E$4,IF(N74&lt;=$F$6,$F$4,IF(N74&lt;=$G$6,$G$4,IF(N74&lt;=$H$6,$H$4,$I$4)))))</x:f>
        <x:v>4A</x:v>
      </x:c>
      <x:c r="P74" s="1" t="str">
        <x:f>IF(AND(G74="Yes",VALUE(LEFT(F74,1))&gt;VALUE(LEFT(O74,1))),"Yes","No")</x:f>
        <x:v>No</x:v>
      </x:c>
      <x:c r="Q74" s="1" t="str">
        <x:v>Corporation FRL proxy</x:v>
      </x:c>
      <x:c r="R74" s="1" t="str">
        <x:v>4670</x:v>
      </x:c>
      <x:c r="S74" s="1" t="str">
        <x:v>Supplied football classification PDF; 2025–26 grade counts</x:v>
      </x:c>
      <x:c r="T74" s="1" t="str">
        <x:v>Supplied corporation-enrollment-ethnicity-free-reduced-price-meal-status-2006-26.xlsx, 2026 sheet</x:v>
      </x:c>
    </x:row>
    <x:row r="75" ht="20" customHeight="1">
      <x:c r="A75" s="1" t="str">
        <x:v>East Noble</x:v>
      </x:c>
      <x:c r="B75" s="1" t="n">
        <x:v>269</x:v>
      </x:c>
      <x:c r="C75" s="1" t="n">
        <x:v>257</x:v>
      </x:c>
      <x:c r="D75" s="1" t="n">
        <x:v>217</x:v>
      </x:c>
      <x:c r="E75" s="1" t="n">
        <x:v>256</x:v>
      </x:c>
      <x:c r="F75" s="1" t="str">
        <x:v>4A</x:v>
      </x:c>
      <x:c r="G75" s="1" t="str">
        <x:v>No</x:v>
      </x:c>
      <x:c r="H75" s="1" t="str">
        <x:v>East Noble School Corporation</x:v>
      </x:c>
      <x:c r="I75" s="1" t="n">
        <x:v>1208</x:v>
      </x:c>
      <x:c r="J75" s="1" t="n">
        <x:v>3296</x:v>
      </x:c>
      <x:c r="K75" s="10" t="n">
        <x:f>IF(J75="",0,I75/J75)</x:f>
        <x:v>0.36650485436893204</x:v>
      </x:c>
      <x:c r="L75" s="1" t="n">
        <x:f>SUM(B75:D75)</x:f>
        <x:v>743</x:v>
      </x:c>
      <x:c r="M75" s="11" t="n">
        <x:f>L75*(1-$B$4*K75)</x:f>
        <x:v>634.0747572815534</x:v>
      </x:c>
      <x:c r="N75" s="1" t="n">
        <x:f>COUNTIFS($M$11:$M$326,"&gt;"&amp;M75)+COUNTIFS($M$11:M75,M75)</x:f>
        <x:v>101</x:v>
      </x:c>
      <x:c r="O75" s="1" t="str">
        <x:f>IF(N75&lt;=$D$6,$D$4,IF(N75&lt;=$E$6,$E$4,IF(N75&lt;=$F$6,$F$4,IF(N75&lt;=$G$6,$G$4,IF(N75&lt;=$H$6,$H$4,$I$4)))))</x:f>
        <x:v>4A</x:v>
      </x:c>
      <x:c r="P75" s="1" t="str">
        <x:f>IF(AND(G75="Yes",VALUE(LEFT(F75,1))&gt;VALUE(LEFT(O75,1))),"Yes","No")</x:f>
        <x:v>No</x:v>
      </x:c>
      <x:c r="Q75" s="1" t="str">
        <x:v>Corporation FRL proxy</x:v>
      </x:c>
      <x:c r="R75" s="1" t="str">
        <x:v>6060</x:v>
      </x:c>
      <x:c r="S75" s="1" t="str">
        <x:v>Supplied football classification PDF; 2025–26 grade counts</x:v>
      </x:c>
      <x:c r="T75" s="1" t="str">
        <x:v>Supplied corporation-enrollment-ethnicity-free-reduced-price-meal-status-2006-26.xlsx, 2026 sheet</x:v>
      </x:c>
    </x:row>
    <x:row r="76" ht="20" customHeight="1">
      <x:c r="A76" s="1" t="str">
        <x:v>Eastbrook</x:v>
      </x:c>
      <x:c r="B76" s="1" t="n">
        <x:v>113</x:v>
      </x:c>
      <x:c r="C76" s="1" t="n">
        <x:v>152</x:v>
      </x:c>
      <x:c r="D76" s="1" t="n">
        <x:v>128</x:v>
      </x:c>
      <x:c r="E76" s="1" t="n">
        <x:v>112</x:v>
      </x:c>
      <x:c r="F76" s="1" t="str">
        <x:v>3A</x:v>
      </x:c>
      <x:c r="G76" s="1" t="str">
        <x:v>No</x:v>
      </x:c>
      <x:c r="H76" s="1" t="str">
        <x:v>Eastbrook Community Sch Corp</x:v>
      </x:c>
      <x:c r="I76" s="1" t="n">
        <x:v>693</x:v>
      </x:c>
      <x:c r="J76" s="1" t="n">
        <x:v>1531</x:v>
      </x:c>
      <x:c r="K76" s="10" t="n">
        <x:f>IF(J76="",0,I76/J76)</x:f>
        <x:v>0.4526453298497714</x:v>
      </x:c>
      <x:c r="L76" s="1" t="n">
        <x:f>SUM(B76:D76)</x:f>
        <x:v>393</x:v>
      </x:c>
      <x:c r="M76" s="11" t="n">
        <x:f>L76*(1-$B$4*K76)</x:f>
        <x:v>321.84415414761594</x:v>
      </x:c>
      <x:c r="N76" s="1" t="n">
        <x:f>COUNTIFS($M$11:$M$326,"&gt;"&amp;M76)+COUNTIFS($M$11:M76,M76)</x:f>
        <x:v>188</x:v>
      </x:c>
      <x:c r="O76" s="1" t="str">
        <x:f>IF(N76&lt;=$D$6,$D$4,IF(N76&lt;=$E$6,$E$4,IF(N76&lt;=$F$6,$F$4,IF(N76&lt;=$G$6,$G$4,IF(N76&lt;=$H$6,$H$4,$I$4)))))</x:f>
        <x:v>3A</x:v>
      </x:c>
      <x:c r="P76" s="1" t="str">
        <x:f>IF(AND(G76="Yes",VALUE(LEFT(F76,1))&gt;VALUE(LEFT(O76,1))),"Yes","No")</x:f>
        <x:v>No</x:v>
      </x:c>
      <x:c r="Q76" s="1" t="str">
        <x:v>Corporation FRL proxy</x:v>
      </x:c>
      <x:c r="R76" s="1" t="str">
        <x:v>2815</x:v>
      </x:c>
      <x:c r="S76" s="1" t="str">
        <x:v>Supplied football classification PDF; 2025–26 grade counts</x:v>
      </x:c>
      <x:c r="T76" s="1" t="str">
        <x:v>Supplied corporation-enrollment-ethnicity-free-reduced-price-meal-status-2006-26.xlsx, 2026 sheet</x:v>
      </x:c>
    </x:row>
    <x:row r="77" ht="20" customHeight="1">
      <x:c r="A77" s="1" t="str">
        <x:v>Eastern (Greentown)</x:v>
      </x:c>
      <x:c r="B77" s="1" t="n">
        <x:v>129</x:v>
      </x:c>
      <x:c r="C77" s="1" t="n">
        <x:v>112</x:v>
      </x:c>
      <x:c r="D77" s="1" t="n">
        <x:v>128</x:v>
      </x:c>
      <x:c r="E77" s="1" t="n">
        <x:v>119</x:v>
      </x:c>
      <x:c r="F77" s="1" t="str">
        <x:v>2A</x:v>
      </x:c>
      <x:c r="G77" s="1" t="str">
        <x:v>No</x:v>
      </x:c>
      <x:c r="H77" s="1" t="str">
        <x:v>Eastern Howard School Corporation</x:v>
      </x:c>
      <x:c r="I77" s="1" t="n">
        <x:v>654</x:v>
      </x:c>
      <x:c r="J77" s="1" t="n">
        <x:v>1639</x:v>
      </x:c>
      <x:c r="K77" s="10" t="n">
        <x:f>IF(J77="",0,I77/J77)</x:f>
        <x:v>0.39902379499694934</x:v>
      </x:c>
      <x:c r="L77" s="1" t="n">
        <x:f>SUM(B77:D77)</x:f>
        <x:v>369</x:v>
      </x:c>
      <x:c r="M77" s="11" t="n">
        <x:f>L77*(1-$B$4*K77)</x:f>
        <x:v>310.10408785845027</x:v>
      </x:c>
      <x:c r="N77" s="1" t="n">
        <x:f>COUNTIFS($M$11:$M$326,"&gt;"&amp;M77)+COUNTIFS($M$11:M77,M77)</x:f>
        <x:v>195</x:v>
      </x:c>
      <x:c r="O77" s="1" t="str">
        <x:f>IF(N77&lt;=$D$6,$D$4,IF(N77&lt;=$E$6,$E$4,IF(N77&lt;=$F$6,$F$4,IF(N77&lt;=$G$6,$G$4,IF(N77&lt;=$H$6,$H$4,$I$4)))))</x:f>
        <x:v>3A</x:v>
      </x:c>
      <x:c r="P77" s="1" t="str">
        <x:f>IF(AND(G77="Yes",VALUE(LEFT(F77,1))&gt;VALUE(LEFT(O77,1))),"Yes","No")</x:f>
        <x:v>No</x:v>
      </x:c>
      <x:c r="Q77" s="1" t="str">
        <x:v>Corporation FRL proxy</x:v>
      </x:c>
      <x:c r="R77" s="1" t="str">
        <x:v>3480</x:v>
      </x:c>
      <x:c r="S77" s="1" t="str">
        <x:v>Supplied football classification PDF; 2025–26 grade counts</x:v>
      </x:c>
      <x:c r="T77" s="1" t="str">
        <x:v>Supplied corporation-enrollment-ethnicity-free-reduced-price-meal-status-2006-26.xlsx, 2026 sheet</x:v>
      </x:c>
    </x:row>
    <x:row r="78" ht="20" customHeight="1">
      <x:c r="A78" s="1" t="str">
        <x:v>Eastern (Pekin)</x:v>
      </x:c>
      <x:c r="B78" s="1" t="n">
        <x:v>116</x:v>
      </x:c>
      <x:c r="C78" s="1" t="n">
        <x:v>109</x:v>
      </x:c>
      <x:c r="D78" s="1" t="n">
        <x:v>86</x:v>
      </x:c>
      <x:c r="E78" s="1" t="n">
        <x:v>86</x:v>
      </x:c>
      <x:c r="F78" s="1" t="str">
        <x:v>2A</x:v>
      </x:c>
      <x:c r="G78" s="1" t="str">
        <x:v>No</x:v>
      </x:c>
      <x:c r="H78" s="1" t="str">
        <x:v>East Washington School Corp</x:v>
      </x:c>
      <x:c r="I78" s="1" t="n">
        <x:v>550</x:v>
      </x:c>
      <x:c r="J78" s="1" t="n">
        <x:v>1274</x:v>
      </x:c>
      <x:c r="K78" s="10" t="n">
        <x:f>IF(J78="",0,I78/J78)</x:f>
        <x:v>0.4317111459968603</x:v>
      </x:c>
      <x:c r="L78" s="1" t="n">
        <x:f>SUM(B78:D78)</x:f>
        <x:v>311</x:v>
      </x:c>
      <x:c r="M78" s="11" t="n">
        <x:f>L78*(1-$B$4*K78)</x:f>
        <x:v>257.29513343799056</x:v>
      </x:c>
      <x:c r="N78" s="1" t="n">
        <x:f>COUNTIFS($M$11:$M$326,"&gt;"&amp;M78)+COUNTIFS($M$11:M78,M78)</x:f>
        <x:v>223</x:v>
      </x:c>
      <x:c r="O78" s="1" t="str">
        <x:f>IF(N78&lt;=$D$6,$D$4,IF(N78&lt;=$E$6,$E$4,IF(N78&lt;=$F$6,$F$4,IF(N78&lt;=$G$6,$G$4,IF(N78&lt;=$H$6,$H$4,$I$4)))))</x:f>
        <x:v>2A</x:v>
      </x:c>
      <x:c r="P78" s="1" t="str">
        <x:f>IF(AND(G78="Yes",VALUE(LEFT(F78,1))&gt;VALUE(LEFT(O78,1))),"Yes","No")</x:f>
        <x:v>No</x:v>
      </x:c>
      <x:c r="Q78" s="1" t="str">
        <x:v>Corporation FRL proxy</x:v>
      </x:c>
      <x:c r="R78" s="1" t="str">
        <x:v>8215</x:v>
      </x:c>
      <x:c r="S78" s="1" t="str">
        <x:v>Supplied football classification PDF; 2025–26 grade counts</x:v>
      </x:c>
      <x:c r="T78" s="1" t="str">
        <x:v>Supplied corporation-enrollment-ethnicity-free-reduced-price-meal-status-2006-26.xlsx, 2026 sheet</x:v>
      </x:c>
    </x:row>
    <x:row r="79" ht="20" customHeight="1">
      <x:c r="A79" s="1" t="str">
        <x:v>Eastern Greene</x:v>
      </x:c>
      <x:c r="B79" s="1" t="n">
        <x:v>92</x:v>
      </x:c>
      <x:c r="C79" s="1" t="n">
        <x:v>105</x:v>
      </x:c>
      <x:c r="D79" s="1" t="n">
        <x:v>80</x:v>
      </x:c>
      <x:c r="E79" s="1" t="n">
        <x:v>75</x:v>
      </x:c>
      <x:c r="F79" s="1" t="str">
        <x:v>2A</x:v>
      </x:c>
      <x:c r="G79" s="1" t="str">
        <x:v>No</x:v>
      </x:c>
      <x:c r="H79" s="1" t="str">
        <x:v>Eastern Greene Schools</x:v>
      </x:c>
      <x:c r="I79" s="1" t="n">
        <x:v>515</x:v>
      </x:c>
      <x:c r="J79" s="1" t="n">
        <x:v>1073</x:v>
      </x:c>
      <x:c r="K79" s="10" t="n">
        <x:f>IF(J79="",0,I79/J79)</x:f>
        <x:v>0.47996272134203166</x:v>
      </x:c>
      <x:c r="L79" s="1" t="n">
        <x:f>SUM(B79:D79)</x:f>
        <x:v>277</x:v>
      </x:c>
      <x:c r="M79" s="11" t="n">
        <x:f>L79*(1-$B$4*K79)</x:f>
        <x:v>223.8201304753029</x:v>
      </x:c>
      <x:c r="N79" s="1" t="n">
        <x:f>COUNTIFS($M$11:$M$326,"&gt;"&amp;M79)+COUNTIFS($M$11:M79,M79)</x:f>
        <x:v>247</x:v>
      </x:c>
      <x:c r="O79" s="1" t="str">
        <x:f>IF(N79&lt;=$D$6,$D$4,IF(N79&lt;=$E$6,$E$4,IF(N79&lt;=$F$6,$F$4,IF(N79&lt;=$G$6,$G$4,IF(N79&lt;=$H$6,$H$4,$I$4)))))</x:f>
        <x:v>2A</x:v>
      </x:c>
      <x:c r="P79" s="1" t="str">
        <x:f>IF(AND(G79="Yes",VALUE(LEFT(F79,1))&gt;VALUE(LEFT(O79,1))),"Yes","No")</x:f>
        <x:v>No</x:v>
      </x:c>
      <x:c r="Q79" s="1" t="str">
        <x:v>Corporation FRL proxy</x:v>
      </x:c>
      <x:c r="R79" s="1" t="str">
        <x:v>2940</x:v>
      </x:c>
      <x:c r="S79" s="1" t="str">
        <x:v>Supplied football classification PDF; 2025–26 grade counts</x:v>
      </x:c>
      <x:c r="T79" s="1" t="str">
        <x:v>Supplied corporation-enrollment-ethnicity-free-reduced-price-meal-status-2006-26.xlsx, 2026 sheet</x:v>
      </x:c>
    </x:row>
    <x:row r="80" ht="20" customHeight="1">
      <x:c r="A80" s="1" t="str">
        <x:v>Eastern Hancock</x:v>
      </x:c>
      <x:c r="B80" s="1" t="n">
        <x:v>105</x:v>
      </x:c>
      <x:c r="C80" s="1" t="n">
        <x:v>100</x:v>
      </x:c>
      <x:c r="D80" s="1" t="n">
        <x:v>77</x:v>
      </x:c>
      <x:c r="E80" s="1" t="n">
        <x:v>97</x:v>
      </x:c>
      <x:c r="F80" s="1" t="str">
        <x:v>2A</x:v>
      </x:c>
      <x:c r="G80" s="1" t="str">
        <x:v>No</x:v>
      </x:c>
      <x:c r="H80" s="1" t="str">
        <x:v>Eastern Hancock Co Com Sch Corp</x:v>
      </x:c>
      <x:c r="I80" s="1" t="n">
        <x:v>381</x:v>
      </x:c>
      <x:c r="J80" s="1" t="n">
        <x:v>1196</x:v>
      </x:c>
      <x:c r="K80" s="10" t="n">
        <x:f>IF(J80="",0,I80/J80)</x:f>
        <x:v>0.318561872909699</x:v>
      </x:c>
      <x:c r="L80" s="1" t="n">
        <x:f>SUM(B80:D80)</x:f>
        <x:v>282</x:v>
      </x:c>
      <x:c r="M80" s="11" t="n">
        <x:f>L80*(1-$B$4*K80)</x:f>
        <x:v>246.06622073578595</x:v>
      </x:c>
      <x:c r="N80" s="1" t="n">
        <x:f>COUNTIFS($M$11:$M$326,"&gt;"&amp;M80)+COUNTIFS($M$11:M80,M80)</x:f>
        <x:v>230</x:v>
      </x:c>
      <x:c r="O80" s="1" t="str">
        <x:f>IF(N80&lt;=$D$6,$D$4,IF(N80&lt;=$E$6,$E$4,IF(N80&lt;=$F$6,$F$4,IF(N80&lt;=$G$6,$G$4,IF(N80&lt;=$H$6,$H$4,$I$4)))))</x:f>
        <x:v>2A</x:v>
      </x:c>
      <x:c r="P80" s="1" t="str">
        <x:f>IF(AND(G80="Yes",VALUE(LEFT(F80,1))&gt;VALUE(LEFT(O80,1))),"Yes","No")</x:f>
        <x:v>No</x:v>
      </x:c>
      <x:c r="Q80" s="1" t="str">
        <x:v>Corporation FRL proxy</x:v>
      </x:c>
      <x:c r="R80" s="1" t="str">
        <x:v>3145</x:v>
      </x:c>
      <x:c r="S80" s="1" t="str">
        <x:v>Supplied football classification PDF; 2025–26 grade counts</x:v>
      </x:c>
      <x:c r="T80" s="1" t="str">
        <x:v>Supplied corporation-enrollment-ethnicity-free-reduced-price-meal-status-2006-26.xlsx, 2026 sheet</x:v>
      </x:c>
    </x:row>
    <x:row r="81" ht="20" customHeight="1">
      <x:c r="A81" s="1" t="str">
        <x:v>Eastside</x:v>
      </x:c>
      <x:c r="B81" s="1" t="n">
        <x:v>82</x:v>
      </x:c>
      <x:c r="C81" s="1" t="n">
        <x:v>90</x:v>
      </x:c>
      <x:c r="D81" s="1" t="n">
        <x:v>96</x:v>
      </x:c>
      <x:c r="E81" s="1" t="n">
        <x:v>89</x:v>
      </x:c>
      <x:c r="F81" s="1" t="str">
        <x:v>2A</x:v>
      </x:c>
      <x:c r="G81" s="1" t="str">
        <x:v>No</x:v>
      </x:c>
      <x:c r="H81" s="1" t="str">
        <x:v>DeKalb Co Eastern Com Sch Dist</x:v>
      </x:c>
      <x:c r="I81" s="1" t="n">
        <x:v>553</x:v>
      </x:c>
      <x:c r="J81" s="1" t="n">
        <x:v>1241</x:v>
      </x:c>
      <x:c r="K81" s="10" t="n">
        <x:f>IF(J81="",0,I81/J81)</x:f>
        <x:v>0.44560838033843675</x:v>
      </x:c>
      <x:c r="L81" s="1" t="n">
        <x:f>SUM(B81:D81)</x:f>
        <x:v>268</x:v>
      </x:c>
      <x:c r="M81" s="11" t="n">
        <x:f>L81*(1-$B$4*K81)</x:f>
        <x:v>220.23078162771958</x:v>
      </x:c>
      <x:c r="N81" s="1" t="n">
        <x:f>COUNTIFS($M$11:$M$326,"&gt;"&amp;M81)+COUNTIFS($M$11:M81,M81)</x:f>
        <x:v>252</x:v>
      </x:c>
      <x:c r="O81" s="1" t="str">
        <x:f>IF(N81&lt;=$D$6,$D$4,IF(N81&lt;=$E$6,$E$4,IF(N81&lt;=$F$6,$F$4,IF(N81&lt;=$G$6,$G$4,IF(N81&lt;=$H$6,$H$4,$I$4)))))</x:f>
        <x:v>2A</x:v>
      </x:c>
      <x:c r="P81" s="1" t="str">
        <x:f>IF(AND(G81="Yes",VALUE(LEFT(F81,1))&gt;VALUE(LEFT(O81,1))),"Yes","No")</x:f>
        <x:v>No</x:v>
      </x:c>
      <x:c r="Q81" s="1" t="str">
        <x:v>Corporation FRL proxy</x:v>
      </x:c>
      <x:c r="R81" s="1" t="str">
        <x:v>1805</x:v>
      </x:c>
      <x:c r="S81" s="1" t="str">
        <x:v>Supplied football classification PDF; 2025–26 grade counts</x:v>
      </x:c>
      <x:c r="T81" s="1" t="str">
        <x:v>Supplied corporation-enrollment-ethnicity-free-reduced-price-meal-status-2006-26.xlsx, 2026 sheet</x:v>
      </x:c>
    </x:row>
    <x:row r="82" ht="20" customHeight="1">
      <x:c r="A82" s="1" t="str">
        <x:v>Edgewood</x:v>
      </x:c>
      <x:c r="B82" s="1" t="n">
        <x:v>208</x:v>
      </x:c>
      <x:c r="C82" s="1" t="n">
        <x:v>189</x:v>
      </x:c>
      <x:c r="D82" s="1" t="n">
        <x:v>186</x:v>
      </x:c>
      <x:c r="E82" s="1" t="n">
        <x:v>186</x:v>
      </x:c>
      <x:c r="F82" s="1" t="str">
        <x:v>3A</x:v>
      </x:c>
      <x:c r="G82" s="1" t="str">
        <x:v>No</x:v>
      </x:c>
      <x:c r="H82" s="1" t="str">
        <x:v>Richland-Bean Blossom C S C</x:v>
      </x:c>
      <x:c r="I82" s="1" t="n">
        <x:v>953</x:v>
      </x:c>
      <x:c r="J82" s="1" t="n">
        <x:v>2854</x:v>
      </x:c>
      <x:c r="K82" s="10" t="n">
        <x:f>IF(J82="",0,I82/J82)</x:f>
        <x:v>0.33391730903994393</x:v>
      </x:c>
      <x:c r="L82" s="1" t="n">
        <x:f>SUM(B82:D82)</x:f>
        <x:v>583</x:v>
      </x:c>
      <x:c r="M82" s="11" t="n">
        <x:f>L82*(1-$B$4*K82)</x:f>
        <x:v>505.1304835318851</x:v>
      </x:c>
      <x:c r="N82" s="1" t="n">
        <x:f>COUNTIFS($M$11:$M$326,"&gt;"&amp;M82)+COUNTIFS($M$11:M82,M82)</x:f>
        <x:v>127</x:v>
      </x:c>
      <x:c r="O82" s="1" t="str">
        <x:f>IF(N82&lt;=$D$6,$D$4,IF(N82&lt;=$E$6,$E$4,IF(N82&lt;=$F$6,$F$4,IF(N82&lt;=$G$6,$G$4,IF(N82&lt;=$H$6,$H$4,$I$4)))))</x:f>
        <x:v>4A</x:v>
      </x:c>
      <x:c r="P82" s="1" t="str">
        <x:f>IF(AND(G82="Yes",VALUE(LEFT(F82,1))&gt;VALUE(LEFT(O82,1))),"Yes","No")</x:f>
        <x:v>No</x:v>
      </x:c>
      <x:c r="Q82" s="1" t="str">
        <x:v>Corporation FRL proxy</x:v>
      </x:c>
      <x:c r="R82" s="1" t="str">
        <x:v>5705</x:v>
      </x:c>
      <x:c r="S82" s="1" t="str">
        <x:v>Supplied football classification PDF; 2025–26 grade counts</x:v>
      </x:c>
      <x:c r="T82" s="1" t="str">
        <x:v>Supplied corporation-enrollment-ethnicity-free-reduced-price-meal-status-2006-26.xlsx, 2026 sheet</x:v>
      </x:c>
    </x:row>
    <x:row r="83" ht="20" customHeight="1">
      <x:c r="A83" s="1" t="str">
        <x:v>Edinburgh</x:v>
      </x:c>
      <x:c r="B83" s="1" t="n">
        <x:v>50</x:v>
      </x:c>
      <x:c r="C83" s="1" t="n">
        <x:v>63</x:v>
      </x:c>
      <x:c r="D83" s="1" t="n">
        <x:v>39</x:v>
      </x:c>
      <x:c r="E83" s="1" t="n">
        <x:v>57</x:v>
      </x:c>
      <x:c r="F83" s="1" t="str">
        <x:v>1A</x:v>
      </x:c>
      <x:c r="G83" s="1" t="str">
        <x:v>No</x:v>
      </x:c>
      <x:c r="H83" s="1" t="str">
        <x:v>Edinburgh Community School Corp</x:v>
      </x:c>
      <x:c r="I83" s="1" t="n">
        <x:v>440</x:v>
      </x:c>
      <x:c r="J83" s="1" t="n">
        <x:v>744</x:v>
      </x:c>
      <x:c r="K83" s="10" t="n">
        <x:f>IF(J83="",0,I83/J83)</x:f>
        <x:v>0.5913978494623656</x:v>
      </x:c>
      <x:c r="L83" s="1" t="n">
        <x:f>SUM(B83:D83)</x:f>
        <x:v>152</x:v>
      </x:c>
      <x:c r="M83" s="11" t="n">
        <x:f>L83*(1-$B$4*K83)</x:f>
        <x:v>116.04301075268818</x:v>
      </x:c>
      <x:c r="N83" s="1" t="n">
        <x:f>COUNTIFS($M$11:$M$326,"&gt;"&amp;M83)+COUNTIFS($M$11:M83,M83)</x:f>
        <x:v>312</x:v>
      </x:c>
      <x:c r="O83" s="1" t="str">
        <x:f>IF(N83&lt;=$D$6,$D$4,IF(N83&lt;=$E$6,$E$4,IF(N83&lt;=$F$6,$F$4,IF(N83&lt;=$G$6,$G$4,IF(N83&lt;=$H$6,$H$4,$I$4)))))</x:f>
        <x:v>1A</x:v>
      </x:c>
      <x:c r="P83" s="1" t="str">
        <x:f>IF(AND(G83="Yes",VALUE(LEFT(F83,1))&gt;VALUE(LEFT(O83,1))),"Yes","No")</x:f>
        <x:v>No</x:v>
      </x:c>
      <x:c r="Q83" s="1" t="str">
        <x:v>Corporation FRL proxy</x:v>
      </x:c>
      <x:c r="R83" s="1" t="str">
        <x:v>4215</x:v>
      </x:c>
      <x:c r="S83" s="1" t="str">
        <x:v>Supplied football classification PDF; 2025–26 grade counts</x:v>
      </x:c>
      <x:c r="T83" s="1" t="str">
        <x:v>Supplied corporation-enrollment-ethnicity-free-reduced-price-meal-status-2006-26.xlsx, 2026 sheet</x:v>
      </x:c>
    </x:row>
    <x:row r="84" ht="20" customHeight="1">
      <x:c r="A84" s="1" t="str">
        <x:v>Elkhart</x:v>
      </x:c>
      <x:c r="B84" s="1" t="n">
        <x:v>749</x:v>
      </x:c>
      <x:c r="C84" s="1" t="n">
        <x:v>741</x:v>
      </x:c>
      <x:c r="D84" s="1" t="n">
        <x:v>711</x:v>
      </x:c>
      <x:c r="E84" s="1" t="n">
        <x:v>673</x:v>
      </x:c>
      <x:c r="F84" s="1" t="str">
        <x:v>6A</x:v>
      </x:c>
      <x:c r="G84" s="1" t="str">
        <x:v>No</x:v>
      </x:c>
      <x:c r="H84" s="1" t="str">
        <x:v>Elkhart Community Schools</x:v>
      </x:c>
      <x:c r="I84" s="1" t="n">
        <x:v>5381</x:v>
      </x:c>
      <x:c r="J84" s="1" t="n">
        <x:v>10237</x:v>
      </x:c>
      <x:c r="K84" s="10" t="n">
        <x:f>IF(J84="",0,I84/J84)</x:f>
        <x:v>0.525642278011136</x:v>
      </x:c>
      <x:c r="L84" s="1" t="n">
        <x:f>SUM(B84:D84)</x:f>
        <x:v>2201</x:v>
      </x:c>
      <x:c r="M84" s="11" t="n">
        <x:f>L84*(1-$B$4*K84)</x:f>
        <x:v>1738.2245384389958</x:v>
      </x:c>
      <x:c r="N84" s="1" t="n">
        <x:f>COUNTIFS($M$11:$M$326,"&gt;"&amp;M84)+COUNTIFS($M$11:M84,M84)</x:f>
        <x:v>18</x:v>
      </x:c>
      <x:c r="O84" s="1" t="str">
        <x:f>IF(N84&lt;=$D$6,$D$4,IF(N84&lt;=$E$6,$E$4,IF(N84&lt;=$F$6,$F$4,IF(N84&lt;=$G$6,$G$4,IF(N84&lt;=$H$6,$H$4,$I$4)))))</x:f>
        <x:v>6A</x:v>
      </x:c>
      <x:c r="P84" s="1" t="str">
        <x:f>IF(AND(G84="Yes",VALUE(LEFT(F84,1))&gt;VALUE(LEFT(O84,1))),"Yes","No")</x:f>
        <x:v>No</x:v>
      </x:c>
      <x:c r="Q84" s="1" t="str">
        <x:v>Corporation FRL proxy</x:v>
      </x:c>
      <x:c r="R84" s="1" t="str">
        <x:v>2305</x:v>
      </x:c>
      <x:c r="S84" s="1" t="str">
        <x:v>Supplied football classification PDF; 2025–26 grade counts</x:v>
      </x:c>
      <x:c r="T84" s="1" t="str">
        <x:v>Supplied corporation-enrollment-ethnicity-free-reduced-price-meal-status-2006-26.xlsx, 2026 sheet</x:v>
      </x:c>
    </x:row>
    <x:row r="85" ht="20" customHeight="1">
      <x:c r="A85" s="1" t="str">
        <x:v>Elwood Community</x:v>
      </x:c>
      <x:c r="B85" s="1" t="n">
        <x:v>89</x:v>
      </x:c>
      <x:c r="C85" s="1" t="n">
        <x:v>128</x:v>
      </x:c>
      <x:c r="D85" s="1" t="n">
        <x:v>100</x:v>
      </x:c>
      <x:c r="E85" s="1" t="n">
        <x:v>105</x:v>
      </x:c>
      <x:c r="F85" s="1" t="str">
        <x:v>2A</x:v>
      </x:c>
      <x:c r="G85" s="1" t="str">
        <x:v>No</x:v>
      </x:c>
      <x:c r="H85" s="1" t="str">
        <x:v>Elwood Community School Corp</x:v>
      </x:c>
      <x:c r="I85" s="1" t="n">
        <x:v>985</x:v>
      </x:c>
      <x:c r="J85" s="1" t="n">
        <x:v>1408</x:v>
      </x:c>
      <x:c r="K85" s="10" t="n">
        <x:f>IF(J85="",0,I85/J85)</x:f>
        <x:v>0.6995738636363636</x:v>
      </x:c>
      <x:c r="L85" s="1" t="n">
        <x:f>SUM(B85:D85)</x:f>
        <x:v>317</x:v>
      </x:c>
      <x:c r="M85" s="11" t="n">
        <x:f>L85*(1-$B$4*K85)</x:f>
        <x:v>228.2940340909091</x:v>
      </x:c>
      <x:c r="N85" s="1" t="n">
        <x:f>COUNTIFS($M$11:$M$326,"&gt;"&amp;M85)+COUNTIFS($M$11:M85,M85)</x:f>
        <x:v>243</x:v>
      </x:c>
      <x:c r="O85" s="1" t="str">
        <x:f>IF(N85&lt;=$D$6,$D$4,IF(N85&lt;=$E$6,$E$4,IF(N85&lt;=$F$6,$F$4,IF(N85&lt;=$G$6,$G$4,IF(N85&lt;=$H$6,$H$4,$I$4)))))</x:f>
        <x:v>2A</x:v>
      </x:c>
      <x:c r="P85" s="1" t="str">
        <x:f>IF(AND(G85="Yes",VALUE(LEFT(F85,1))&gt;VALUE(LEFT(O85,1))),"Yes","No")</x:f>
        <x:v>No</x:v>
      </x:c>
      <x:c r="Q85" s="1" t="str">
        <x:v>Corporation FRL proxy</x:v>
      </x:c>
      <x:c r="R85" s="1" t="str">
        <x:v>5280</x:v>
      </x:c>
      <x:c r="S85" s="1" t="str">
        <x:v>Supplied football classification PDF; 2025–26 grade counts</x:v>
      </x:c>
      <x:c r="T85" s="1" t="str">
        <x:v>Supplied corporation-enrollment-ethnicity-free-reduced-price-meal-status-2006-26.xlsx, 2026 sheet</x:v>
      </x:c>
    </x:row>
    <x:row r="86" ht="20" customHeight="1">
      <x:c r="A86" s="1" t="str">
        <x:v>Evansville Bosse</x:v>
      </x:c>
      <x:c r="B86" s="1" t="n">
        <x:v>218</x:v>
      </x:c>
      <x:c r="C86" s="1" t="n">
        <x:v>225</x:v>
      </x:c>
      <x:c r="D86" s="1" t="n">
        <x:v>181</x:v>
      </x:c>
      <x:c r="E86" s="1" t="n">
        <x:v>230</x:v>
      </x:c>
      <x:c r="F86" s="1" t="str">
        <x:v>4A</x:v>
      </x:c>
      <x:c r="G86" s="1" t="str">
        <x:v>No</x:v>
      </x:c>
      <x:c r="H86" s="1" t="str">
        <x:v>Evansville Vanderburgh School Corp</x:v>
      </x:c>
      <x:c r="I86" s="1" t="n">
        <x:v>11380</x:v>
      </x:c>
      <x:c r="J86" s="1" t="n">
        <x:v>20914</x:v>
      </x:c>
      <x:c r="K86" s="10" t="n">
        <x:f>IF(J86="",0,I86/J86)</x:f>
        <x:v>0.5441331165726307</x:v>
      </x:c>
      <x:c r="L86" s="1" t="n">
        <x:f>SUM(B86:D86)</x:f>
        <x:v>624</x:v>
      </x:c>
      <x:c r="M86" s="11" t="n">
        <x:f>L86*(1-$B$4*K86)</x:f>
        <x:v>488.1843741034714</x:v>
      </x:c>
      <x:c r="N86" s="1" t="n">
        <x:f>COUNTIFS($M$11:$M$326,"&gt;"&amp;M86)+COUNTIFS($M$11:M86,M86)</x:f>
        <x:v>133</x:v>
      </x:c>
      <x:c r="O86" s="1" t="str">
        <x:f>IF(N86&lt;=$D$6,$D$4,IF(N86&lt;=$E$6,$E$4,IF(N86&lt;=$F$6,$F$4,IF(N86&lt;=$G$6,$G$4,IF(N86&lt;=$H$6,$H$4,$I$4)))))</x:f>
        <x:v>4A</x:v>
      </x:c>
      <x:c r="P86" s="1" t="str">
        <x:f>IF(AND(G86="Yes",VALUE(LEFT(F86,1))&gt;VALUE(LEFT(O86,1))),"Yes","No")</x:f>
        <x:v>No</x:v>
      </x:c>
      <x:c r="Q86" s="1" t="str">
        <x:v>Corporation FRL proxy</x:v>
      </x:c>
      <x:c r="R86" s="1" t="str">
        <x:v>7995</x:v>
      </x:c>
      <x:c r="S86" s="1" t="str">
        <x:v>Supplied football classification PDF; 2025–26 grade counts</x:v>
      </x:c>
      <x:c r="T86" s="1" t="str">
        <x:v>Supplied corporation-enrollment-ethnicity-free-reduced-price-meal-status-2006-26.xlsx, 2026 sheet</x:v>
      </x:c>
    </x:row>
    <x:row r="87" ht="20" customHeight="1">
      <x:c r="A87" s="1" t="str">
        <x:v>Evansville Central</x:v>
      </x:c>
      <x:c r="B87" s="1" t="n">
        <x:v>270</x:v>
      </x:c>
      <x:c r="C87" s="1" t="n">
        <x:v>272</x:v>
      </x:c>
      <x:c r="D87" s="1" t="n">
        <x:v>274</x:v>
      </x:c>
      <x:c r="E87" s="1" t="n">
        <x:v>274</x:v>
      </x:c>
      <x:c r="F87" s="1" t="str">
        <x:v>4A</x:v>
      </x:c>
      <x:c r="G87" s="1" t="str">
        <x:v>No</x:v>
      </x:c>
      <x:c r="H87" s="1" t="str">
        <x:v>Evansville Vanderburgh School Corp</x:v>
      </x:c>
      <x:c r="I87" s="1" t="n">
        <x:v>11380</x:v>
      </x:c>
      <x:c r="J87" s="1" t="n">
        <x:v>20914</x:v>
      </x:c>
      <x:c r="K87" s="10" t="n">
        <x:f>IF(J87="",0,I87/J87)</x:f>
        <x:v>0.5441331165726307</x:v>
      </x:c>
      <x:c r="L87" s="1" t="n">
        <x:f>SUM(B87:D87)</x:f>
        <x:v>816</x:v>
      </x:c>
      <x:c r="M87" s="11" t="n">
        <x:f>L87*(1-$B$4*K87)</x:f>
        <x:v>638.3949507506934</x:v>
      </x:c>
      <x:c r="N87" s="1" t="n">
        <x:f>COUNTIFS($M$11:$M$326,"&gt;"&amp;M87)+COUNTIFS($M$11:M87,M87)</x:f>
        <x:v>100</x:v>
      </x:c>
      <x:c r="O87" s="1" t="str">
        <x:f>IF(N87&lt;=$D$6,$D$4,IF(N87&lt;=$E$6,$E$4,IF(N87&lt;=$F$6,$F$4,IF(N87&lt;=$G$6,$G$4,IF(N87&lt;=$H$6,$H$4,$I$4)))))</x:f>
        <x:v>4A</x:v>
      </x:c>
      <x:c r="P87" s="1" t="str">
        <x:f>IF(AND(G87="Yes",VALUE(LEFT(F87,1))&gt;VALUE(LEFT(O87,1))),"Yes","No")</x:f>
        <x:v>No</x:v>
      </x:c>
      <x:c r="Q87" s="1" t="str">
        <x:v>Corporation FRL proxy</x:v>
      </x:c>
      <x:c r="R87" s="1" t="str">
        <x:v>7995</x:v>
      </x:c>
      <x:c r="S87" s="1" t="str">
        <x:v>Supplied football classification PDF; 2025–26 grade counts</x:v>
      </x:c>
      <x:c r="T87" s="1" t="str">
        <x:v>Supplied corporation-enrollment-ethnicity-free-reduced-price-meal-status-2006-26.xlsx, 2026 sheet</x:v>
      </x:c>
    </x:row>
    <x:row r="88" ht="20" customHeight="1">
      <x:c r="A88" s="1" t="str">
        <x:v>Evansville F.J. Reitz</x:v>
      </x:c>
      <x:c r="B88" s="1" t="n">
        <x:v>337</x:v>
      </x:c>
      <x:c r="C88" s="1" t="n">
        <x:v>306</x:v>
      </x:c>
      <x:c r="D88" s="1" t="n">
        <x:v>338</x:v>
      </x:c>
      <x:c r="E88" s="1" t="n">
        <x:v>349</x:v>
      </x:c>
      <x:c r="F88" s="1" t="str">
        <x:v>4A</x:v>
      </x:c>
      <x:c r="G88" s="1" t="str">
        <x:v>No</x:v>
      </x:c>
      <x:c r="H88" s="1" t="str">
        <x:v>Evansville Vanderburgh School Corp</x:v>
      </x:c>
      <x:c r="I88" s="1" t="n">
        <x:v>11380</x:v>
      </x:c>
      <x:c r="J88" s="1" t="n">
        <x:v>20914</x:v>
      </x:c>
      <x:c r="K88" s="10" t="n">
        <x:f>IF(J88="",0,I88/J88)</x:f>
        <x:v>0.5441331165726307</x:v>
      </x:c>
      <x:c r="L88" s="1" t="n">
        <x:f>SUM(B88:D88)</x:f>
        <x:v>981</x:v>
      </x:c>
      <x:c r="M88" s="11" t="n">
        <x:f>L88*(1-$B$4*K88)</x:f>
        <x:v>767.4821650568997</x:v>
      </x:c>
      <x:c r="N88" s="1" t="n">
        <x:f>COUNTIFS($M$11:$M$326,"&gt;"&amp;M88)+COUNTIFS($M$11:M88,M88)</x:f>
        <x:v>73</x:v>
      </x:c>
      <x:c r="O88" s="1" t="str">
        <x:f>IF(N88&lt;=$D$6,$D$4,IF(N88&lt;=$E$6,$E$4,IF(N88&lt;=$F$6,$F$4,IF(N88&lt;=$G$6,$G$4,IF(N88&lt;=$H$6,$H$4,$I$4)))))</x:f>
        <x:v>5A</x:v>
      </x:c>
      <x:c r="P88" s="1" t="str">
        <x:f>IF(AND(G88="Yes",VALUE(LEFT(F88,1))&gt;VALUE(LEFT(O88,1))),"Yes","No")</x:f>
        <x:v>No</x:v>
      </x:c>
      <x:c r="Q88" s="1" t="str">
        <x:v>Corporation FRL proxy</x:v>
      </x:c>
      <x:c r="R88" s="1" t="str">
        <x:v>7995</x:v>
      </x:c>
      <x:c r="S88" s="1" t="str">
        <x:v>Supplied football classification PDF; 2025–26 grade counts</x:v>
      </x:c>
      <x:c r="T88" s="1" t="str">
        <x:v>Supplied corporation-enrollment-ethnicity-free-reduced-price-meal-status-2006-26.xlsx, 2026 sheet</x:v>
      </x:c>
    </x:row>
    <x:row r="89" ht="20" customHeight="1">
      <x:c r="A89" s="1" t="str">
        <x:v>Evansville Harrison</x:v>
      </x:c>
      <x:c r="B89" s="1" t="n">
        <x:v>297</x:v>
      </x:c>
      <x:c r="C89" s="1" t="n">
        <x:v>356</x:v>
      </x:c>
      <x:c r="D89" s="1" t="n">
        <x:v>387</x:v>
      </x:c>
      <x:c r="E89" s="1" t="n">
        <x:v>309</x:v>
      </x:c>
      <x:c r="F89" s="1" t="str">
        <x:v>4A</x:v>
      </x:c>
      <x:c r="G89" s="1" t="str">
        <x:v>No</x:v>
      </x:c>
      <x:c r="H89" s="1" t="str">
        <x:v>Evansville Vanderburgh School Corp</x:v>
      </x:c>
      <x:c r="I89" s="1" t="n">
        <x:v>11380</x:v>
      </x:c>
      <x:c r="J89" s="1" t="n">
        <x:v>20914</x:v>
      </x:c>
      <x:c r="K89" s="10" t="n">
        <x:f>IF(J89="",0,I89/J89)</x:f>
        <x:v>0.5441331165726307</x:v>
      </x:c>
      <x:c r="L89" s="1" t="n">
        <x:f>SUM(B89:D89)</x:f>
        <x:v>1040</x:v>
      </x:c>
      <x:c r="M89" s="11" t="n">
        <x:f>L89*(1-$B$4*K89)</x:f>
        <x:v>813.6406235057856</x:v>
      </x:c>
      <x:c r="N89" s="1" t="n">
        <x:f>COUNTIFS($M$11:$M$326,"&gt;"&amp;M89)+COUNTIFS($M$11:M89,M89)</x:f>
        <x:v>66</x:v>
      </x:c>
      <x:c r="O89" s="1" t="str">
        <x:f>IF(N89&lt;=$D$6,$D$4,IF(N89&lt;=$E$6,$E$4,IF(N89&lt;=$F$6,$F$4,IF(N89&lt;=$G$6,$G$4,IF(N89&lt;=$H$6,$H$4,$I$4)))))</x:f>
        <x:v>5A</x:v>
      </x:c>
      <x:c r="P89" s="1" t="str">
        <x:f>IF(AND(G89="Yes",VALUE(LEFT(F89,1))&gt;VALUE(LEFT(O89,1))),"Yes","No")</x:f>
        <x:v>No</x:v>
      </x:c>
      <x:c r="Q89" s="1" t="str">
        <x:v>Corporation FRL proxy</x:v>
      </x:c>
      <x:c r="R89" s="1" t="str">
        <x:v>7995</x:v>
      </x:c>
      <x:c r="S89" s="1" t="str">
        <x:v>Supplied football classification PDF; 2025–26 grade counts</x:v>
      </x:c>
      <x:c r="T89" s="1" t="str">
        <x:v>Supplied corporation-enrollment-ethnicity-free-reduced-price-meal-status-2006-26.xlsx, 2026 sheet</x:v>
      </x:c>
    </x:row>
    <x:row r="90" ht="20" customHeight="1">
      <x:c r="A90" s="1" t="str">
        <x:v>Evansville Mater Dei</x:v>
      </x:c>
      <x:c r="B90" s="1" t="n">
        <x:v>140</x:v>
      </x:c>
      <x:c r="C90" s="1" t="n">
        <x:v>140</x:v>
      </x:c>
      <x:c r="D90" s="1" t="n">
        <x:v>137</x:v>
      </x:c>
      <x:c r="E90" s="1" t="n">
        <x:v>129</x:v>
      </x:c>
      <x:c r="F90" s="1" t="str">
        <x:v>3A</x:v>
      </x:c>
      <x:c r="G90" s="1" t="str">
        <x:v>No</x:v>
      </x:c>
      <x:c r="H90" s="1" t="str">
        <x:v>Evansville Mater Dei</x:v>
      </x:c>
      <x:c r="I90" s="1" t="n">
        <x:v>52</x:v>
      </x:c>
      <x:c r="J90" s="1" t="n">
        <x:v>546</x:v>
      </x:c>
      <x:c r="K90" s="10" t="n">
        <x:f>IF(J90="",0,I90/J90)</x:f>
        <x:v>0.09523809523809523</x:v>
      </x:c>
      <x:c r="L90" s="1" t="n">
        <x:f>SUM(B90:D90)</x:f>
        <x:v>417</x:v>
      </x:c>
      <x:c r="M90" s="11" t="n">
        <x:f>L90*(1-$B$4*K90)</x:f>
        <x:v>401.1142857142857</x:v>
      </x:c>
      <x:c r="N90" s="1" t="n">
        <x:f>COUNTIFS($M$11:$M$326,"&gt;"&amp;M90)+COUNTIFS($M$11:M90,M90)</x:f>
        <x:v>149</x:v>
      </x:c>
      <x:c r="O90" s="1" t="str">
        <x:f>IF(N90&lt;=$D$6,$D$4,IF(N90&lt;=$E$6,$E$4,IF(N90&lt;=$F$6,$F$4,IF(N90&lt;=$G$6,$G$4,IF(N90&lt;=$H$6,$H$4,$I$4)))))</x:f>
        <x:v>4A</x:v>
      </x:c>
      <x:c r="P90" s="1" t="str">
        <x:f>IF(AND(G90="Yes",VALUE(LEFT(F90,1))&gt;VALUE(LEFT(O90,1))),"Yes","No")</x:f>
        <x:v>No</x:v>
      </x:c>
      <x:c r="Q90" s="1" t="str">
        <x:v>School NSLP proxy</x:v>
      </x:c>
      <x:c r="R90" s="1" t="str">
        <x:v>D530</x:v>
      </x:c>
      <x:c r="S90" s="1" t="str">
        <x:v>Supplied football classification PDF; 2025–26 grade counts</x:v>
      </x:c>
      <x:c r="T90" s="1" t="str">
        <x:v>https://www.in.gov/doe/files/FY2026-idoe-enrollment-nslp-report011626.pdf</x:v>
      </x:c>
    </x:row>
    <x:row r="91" ht="20" customHeight="1">
      <x:c r="A91" s="1" t="str">
        <x:v>Evansville North</x:v>
      </x:c>
      <x:c r="B91" s="1" t="n">
        <x:v>432</x:v>
      </x:c>
      <x:c r="C91" s="1" t="n">
        <x:v>462</x:v>
      </x:c>
      <x:c r="D91" s="1" t="n">
        <x:v>402</x:v>
      </x:c>
      <x:c r="E91" s="1" t="n">
        <x:v>418</x:v>
      </x:c>
      <x:c r="F91" s="1" t="str">
        <x:v>5A</x:v>
      </x:c>
      <x:c r="G91" s="1" t="str">
        <x:v>No</x:v>
      </x:c>
      <x:c r="H91" s="1" t="str">
        <x:v>Evansville Vanderburgh School Corp</x:v>
      </x:c>
      <x:c r="I91" s="1" t="n">
        <x:v>11380</x:v>
      </x:c>
      <x:c r="J91" s="1" t="n">
        <x:v>20914</x:v>
      </x:c>
      <x:c r="K91" s="10" t="n">
        <x:f>IF(J91="",0,I91/J91)</x:f>
        <x:v>0.5441331165726307</x:v>
      </x:c>
      <x:c r="L91" s="1" t="n">
        <x:f>SUM(B91:D91)</x:f>
        <x:v>1296</x:v>
      </x:c>
      <x:c r="M91" s="11" t="n">
        <x:f>L91*(1-$B$4*K91)</x:f>
        <x:v>1013.9213923687482</x:v>
      </x:c>
      <x:c r="N91" s="1" t="n">
        <x:f>COUNTIFS($M$11:$M$326,"&gt;"&amp;M91)+COUNTIFS($M$11:M91,M91)</x:f>
        <x:v>48</x:v>
      </x:c>
      <x:c r="O91" s="1" t="str">
        <x:f>IF(N91&lt;=$D$6,$D$4,IF(N91&lt;=$E$6,$E$4,IF(N91&lt;=$F$6,$F$4,IF(N91&lt;=$G$6,$G$4,IF(N91&lt;=$H$6,$H$4,$I$4)))))</x:f>
        <x:v>5A</x:v>
      </x:c>
      <x:c r="P91" s="1" t="str">
        <x:f>IF(AND(G91="Yes",VALUE(LEFT(F91,1))&gt;VALUE(LEFT(O91,1))),"Yes","No")</x:f>
        <x:v>No</x:v>
      </x:c>
      <x:c r="Q91" s="1" t="str">
        <x:v>Corporation FRL proxy</x:v>
      </x:c>
      <x:c r="R91" s="1" t="str">
        <x:v>7995</x:v>
      </x:c>
      <x:c r="S91" s="1" t="str">
        <x:v>Supplied football classification PDF; 2025–26 grade counts</x:v>
      </x:c>
      <x:c r="T91" s="1" t="str">
        <x:v>Supplied corporation-enrollment-ethnicity-free-reduced-price-meal-status-2006-26.xlsx, 2026 sheet</x:v>
      </x:c>
    </x:row>
    <x:row r="92" ht="20" customHeight="1">
      <x:c r="A92" s="1" t="str">
        <x:v>Evansville Reitz Memorial</x:v>
      </x:c>
      <x:c r="B92" s="1" t="n">
        <x:v>181</x:v>
      </x:c>
      <x:c r="C92" s="1" t="n">
        <x:v>182</x:v>
      </x:c>
      <x:c r="D92" s="1" t="n">
        <x:v>136</x:v>
      </x:c>
      <x:c r="E92" s="1" t="n">
        <x:v>159</x:v>
      </x:c>
      <x:c r="F92" s="1" t="str">
        <x:v>3A</x:v>
      </x:c>
      <x:c r="G92" s="1" t="str">
        <x:v>No</x:v>
      </x:c>
      <x:c r="H92" s="1" t="str"/>
      <x:c r="I92" s="1"/>
      <x:c r="J92" s="1"/>
      <x:c r="K92" s="10" t="n">
        <x:f>IF(J92="",0,I92/J92)</x:f>
        <x:v>0</x:v>
      </x:c>
      <x:c r="L92" s="1" t="n">
        <x:f>SUM(B92:D92)</x:f>
        <x:v>499</x:v>
      </x:c>
      <x:c r="M92" s="11" t="n">
        <x:f>L92*(1-$B$4*K92)</x:f>
        <x:v>499</x:v>
      </x:c>
      <x:c r="N92" s="1" t="n">
        <x:f>COUNTIFS($M$11:$M$326,"&gt;"&amp;M92)+COUNTIFS($M$11:M92,M92)</x:f>
        <x:v>129</x:v>
      </x:c>
      <x:c r="O92" s="1" t="str">
        <x:f>IF(N92&lt;=$D$6,$D$4,IF(N92&lt;=$E$6,$E$4,IF(N92&lt;=$F$6,$F$4,IF(N92&lt;=$G$6,$G$4,IF(N92&lt;=$H$6,$H$4,$I$4)))))</x:f>
        <x:v>4A</x:v>
      </x:c>
      <x:c r="P92" s="1" t="str">
        <x:f>IF(AND(G92="Yes",VALUE(LEFT(F92,1))&gt;VALUE(LEFT(O92,1))),"Yes","No")</x:f>
        <x:v>No</x:v>
      </x:c>
      <x:c r="Q92" s="1" t="str">
        <x:v>Missing: unadjusted</x:v>
      </x:c>
      <x:c r="R92" s="1" t="str"/>
      <x:c r="S92" s="1" t="str">
        <x:v>Supplied football classification PDF; 2025–26 grade counts</x:v>
      </x:c>
      <x:c r="T92" s="1" t="str">
        <x:v>No matched FRL entry in supplied corporation workbook or FY2026 NSLP report</x:v>
      </x:c>
    </x:row>
    <x:row r="93" ht="20" customHeight="1">
      <x:c r="A93" s="1" t="str">
        <x:v>Fairfield</x:v>
      </x:c>
      <x:c r="B93" s="1" t="n">
        <x:v>159</x:v>
      </x:c>
      <x:c r="C93" s="1" t="n">
        <x:v>161</x:v>
      </x:c>
      <x:c r="D93" s="1" t="n">
        <x:v>150</x:v>
      </x:c>
      <x:c r="E93" s="1" t="n">
        <x:v>154</x:v>
      </x:c>
      <x:c r="F93" s="1" t="str">
        <x:v>3A</x:v>
      </x:c>
      <x:c r="G93" s="1" t="str">
        <x:v>No</x:v>
      </x:c>
      <x:c r="H93" s="1" t="str">
        <x:v>Fairfield Community Schools</x:v>
      </x:c>
      <x:c r="I93" s="1" t="n">
        <x:v>675</x:v>
      </x:c>
      <x:c r="J93" s="1" t="n">
        <x:v>2189</x:v>
      </x:c>
      <x:c r="K93" s="10" t="n">
        <x:f>IF(J93="",0,I93/J93)</x:f>
        <x:v>0.3083599817268159</x:v>
      </x:c>
      <x:c r="L93" s="1" t="n">
        <x:f>SUM(B93:D93)</x:f>
        <x:v>470</x:v>
      </x:c>
      <x:c r="M93" s="11" t="n">
        <x:f>L93*(1-$B$4*K93)</x:f>
        <x:v>412.02832343535863</x:v>
      </x:c>
      <x:c r="N93" s="1" t="n">
        <x:f>COUNTIFS($M$11:$M$326,"&gt;"&amp;M93)+COUNTIFS($M$11:M93,M93)</x:f>
        <x:v>146</x:v>
      </x:c>
      <x:c r="O93" s="1" t="str">
        <x:f>IF(N93&lt;=$D$6,$D$4,IF(N93&lt;=$E$6,$E$4,IF(N93&lt;=$F$6,$F$4,IF(N93&lt;=$G$6,$G$4,IF(N93&lt;=$H$6,$H$4,$I$4)))))</x:f>
        <x:v>4A</x:v>
      </x:c>
      <x:c r="P93" s="1" t="str">
        <x:f>IF(AND(G93="Yes",VALUE(LEFT(F93,1))&gt;VALUE(LEFT(O93,1))),"Yes","No")</x:f>
        <x:v>No</x:v>
      </x:c>
      <x:c r="Q93" s="1" t="str">
        <x:v>Corporation FRL proxy</x:v>
      </x:c>
      <x:c r="R93" s="1" t="str">
        <x:v>2155</x:v>
      </x:c>
      <x:c r="S93" s="1" t="str">
        <x:v>Supplied football classification PDF; 2025–26 grade counts</x:v>
      </x:c>
      <x:c r="T93" s="1" t="str">
        <x:v>Supplied corporation-enrollment-ethnicity-free-reduced-price-meal-status-2006-26.xlsx, 2026 sheet</x:v>
      </x:c>
    </x:row>
    <x:row r="94" ht="20" customHeight="1">
      <x:c r="A94" s="1" t="str">
        <x:v>Faith Christian</x:v>
      </x:c>
      <x:c r="B94" s="1" t="n">
        <x:v>68</x:v>
      </x:c>
      <x:c r="C94" s="1" t="n">
        <x:v>67</x:v>
      </x:c>
      <x:c r="D94" s="1" t="n">
        <x:v>74</x:v>
      </x:c>
      <x:c r="E94" s="1" t="n">
        <x:v>68</x:v>
      </x:c>
      <x:c r="F94" s="1" t="str">
        <x:v>1A</x:v>
      </x:c>
      <x:c r="G94" s="1" t="str">
        <x:v>No</x:v>
      </x:c>
      <x:c r="H94" s="1" t="str">
        <x:v>Faith Christian</x:v>
      </x:c>
      <x:c r="I94" s="1" t="n">
        <x:v>0</x:v>
      </x:c>
      <x:c r="J94" s="1" t="n">
        <x:v>840</x:v>
      </x:c>
      <x:c r="K94" s="10" t="n">
        <x:f>IF(J94="",0,I94/J94)</x:f>
        <x:v>0</x:v>
      </x:c>
      <x:c r="L94" s="1" t="n">
        <x:f>SUM(B94:D94)</x:f>
        <x:v>209</x:v>
      </x:c>
      <x:c r="M94" s="11" t="n">
        <x:f>L94*(1-$B$4*K94)</x:f>
        <x:v>209</x:v>
      </x:c>
      <x:c r="N94" s="1" t="n">
        <x:f>COUNTIFS($M$11:$M$326,"&gt;"&amp;M94)+COUNTIFS($M$11:M94,M94)</x:f>
        <x:v>258</x:v>
      </x:c>
      <x:c r="O94" s="1" t="str">
        <x:f>IF(N94&lt;=$D$6,$D$4,IF(N94&lt;=$E$6,$E$4,IF(N94&lt;=$F$6,$F$4,IF(N94&lt;=$G$6,$G$4,IF(N94&lt;=$H$6,$H$4,$I$4)))))</x:f>
        <x:v>2A</x:v>
      </x:c>
      <x:c r="P94" s="1" t="str">
        <x:f>IF(AND(G94="Yes",VALUE(LEFT(F94,1))&gt;VALUE(LEFT(O94,1))),"Yes","No")</x:f>
        <x:v>No</x:v>
      </x:c>
      <x:c r="Q94" s="1" t="str">
        <x:v>School NSLP proxy</x:v>
      </x:c>
      <x:c r="R94" s="1" t="str">
        <x:v>D452</x:v>
      </x:c>
      <x:c r="S94" s="1" t="str">
        <x:v>Supplied football classification PDF; 2025–26 grade counts</x:v>
      </x:c>
      <x:c r="T94" s="1" t="str">
        <x:v>https://www.in.gov/doe/files/FY2026-idoe-enrollment-nslp-report011626.pdf</x:v>
      </x:c>
    </x:row>
    <x:row r="95" ht="20" customHeight="1">
      <x:c r="A95" s="1" t="str">
        <x:v>Fishers</x:v>
      </x:c>
      <x:c r="B95" s="1" t="n">
        <x:v>921</x:v>
      </x:c>
      <x:c r="C95" s="1" t="n">
        <x:v>800</x:v>
      </x:c>
      <x:c r="D95" s="1" t="n">
        <x:v>969</x:v>
      </x:c>
      <x:c r="E95" s="1" t="n">
        <x:v>927</x:v>
      </x:c>
      <x:c r="F95" s="1" t="str">
        <x:v>6A</x:v>
      </x:c>
      <x:c r="G95" s="1" t="str">
        <x:v>No</x:v>
      </x:c>
      <x:c r="H95" s="1" t="str">
        <x:v>Hamilton Southeastern Schools</x:v>
      </x:c>
      <x:c r="I95" s="1" t="n">
        <x:v>4324</x:v>
      </x:c>
      <x:c r="J95" s="1" t="n">
        <x:v>20633</x:v>
      </x:c>
      <x:c r="K95" s="10" t="n">
        <x:f>IF(J95="",0,I95/J95)</x:f>
        <x:v>0.20956719817767655</x:v>
      </x:c>
      <x:c r="L95" s="1" t="n">
        <x:f>SUM(B95:D95)</x:f>
        <x:v>2690</x:v>
      </x:c>
      <x:c r="M95" s="11" t="n">
        <x:f>L95*(1-$B$4*K95)</x:f>
        <x:v>2464.50569476082</x:v>
      </x:c>
      <x:c r="N95" s="1" t="n">
        <x:f>COUNTIFS($M$11:$M$326,"&gt;"&amp;M95)+COUNTIFS($M$11:M95,M95)</x:f>
        <x:v>2</x:v>
      </x:c>
      <x:c r="O95" s="1" t="str">
        <x:f>IF(N95&lt;=$D$6,$D$4,IF(N95&lt;=$E$6,$E$4,IF(N95&lt;=$F$6,$F$4,IF(N95&lt;=$G$6,$G$4,IF(N95&lt;=$H$6,$H$4,$I$4)))))</x:f>
        <x:v>6A</x:v>
      </x:c>
      <x:c r="P95" s="1" t="str">
        <x:f>IF(AND(G95="Yes",VALUE(LEFT(F95,1))&gt;VALUE(LEFT(O95,1))),"Yes","No")</x:f>
        <x:v>No</x:v>
      </x:c>
      <x:c r="Q95" s="1" t="str">
        <x:v>Corporation FRL proxy</x:v>
      </x:c>
      <x:c r="R95" s="1" t="str">
        <x:v>3005</x:v>
      </x:c>
      <x:c r="S95" s="1" t="str">
        <x:v>Supplied football classification PDF; 2025–26 grade counts</x:v>
      </x:c>
      <x:c r="T95" s="1" t="str">
        <x:v>Supplied corporation-enrollment-ethnicity-free-reduced-price-meal-status-2006-26.xlsx, 2026 sheet</x:v>
      </x:c>
    </x:row>
    <x:row r="96" ht="20" customHeight="1">
      <x:c r="A96" s="1" t="str">
        <x:v>Floyd Central</x:v>
      </x:c>
      <x:c r="B96" s="1" t="n">
        <x:v>447</x:v>
      </x:c>
      <x:c r="C96" s="1" t="n">
        <x:v>439</x:v>
      </x:c>
      <x:c r="D96" s="1" t="n">
        <x:v>415</x:v>
      </x:c>
      <x:c r="E96" s="1" t="n">
        <x:v>451</x:v>
      </x:c>
      <x:c r="F96" s="1" t="str">
        <x:v>5A</x:v>
      </x:c>
      <x:c r="G96" s="1" t="str">
        <x:v>No</x:v>
      </x:c>
      <x:c r="H96" s="1" t="str">
        <x:v>New Albany-Floyd Co Con Sch</x:v>
      </x:c>
      <x:c r="I96" s="1" t="n">
        <x:v>4807</x:v>
      </x:c>
      <x:c r="J96" s="1" t="n">
        <x:v>11218</x:v>
      </x:c>
      <x:c r="K96" s="10" t="n">
        <x:f>IF(J96="",0,I96/J96)</x:f>
        <x:v>0.4285077553931182</x:v>
      </x:c>
      <x:c r="L96" s="1" t="n">
        <x:f>SUM(B96:D96)</x:f>
        <x:v>1301</x:v>
      </x:c>
      <x:c r="M96" s="11" t="n">
        <x:f>L96*(1-$B$4*K96)</x:f>
        <x:v>1078.0045640934213</x:v>
      </x:c>
      <x:c r="N96" s="1" t="n">
        <x:f>COUNTIFS($M$11:$M$326,"&gt;"&amp;M96)+COUNTIFS($M$11:M96,M96)</x:f>
        <x:v>41</x:v>
      </x:c>
      <x:c r="O96" s="1" t="str">
        <x:f>IF(N96&lt;=$D$6,$D$4,IF(N96&lt;=$E$6,$E$4,IF(N96&lt;=$F$6,$F$4,IF(N96&lt;=$G$6,$G$4,IF(N96&lt;=$H$6,$H$4,$I$4)))))</x:f>
        <x:v>5A</x:v>
      </x:c>
      <x:c r="P96" s="1" t="str">
        <x:f>IF(AND(G96="Yes",VALUE(LEFT(F96,1))&gt;VALUE(LEFT(O96,1))),"Yes","No")</x:f>
        <x:v>No</x:v>
      </x:c>
      <x:c r="Q96" s="1" t="str">
        <x:v>Corporation FRL proxy</x:v>
      </x:c>
      <x:c r="R96" s="1" t="str">
        <x:v>2400</x:v>
      </x:c>
      <x:c r="S96" s="1" t="str">
        <x:v>Supplied football classification PDF; 2025–26 grade counts</x:v>
      </x:c>
      <x:c r="T96" s="1" t="str">
        <x:v>Supplied corporation-enrollment-ethnicity-free-reduced-price-meal-status-2006-26.xlsx, 2026 sheet</x:v>
      </x:c>
    </x:row>
    <x:row r="97" ht="20" customHeight="1">
      <x:c r="A97" s="1" t="str">
        <x:v>Forest Park</x:v>
      </x:c>
      <x:c r="B97" s="1" t="n">
        <x:v>86</x:v>
      </x:c>
      <x:c r="C97" s="1" t="n">
        <x:v>80</x:v>
      </x:c>
      <x:c r="D97" s="1" t="n">
        <x:v>84</x:v>
      </x:c>
      <x:c r="E97" s="1" t="n">
        <x:v>84</x:v>
      </x:c>
      <x:c r="F97" s="1" t="str">
        <x:v>1A</x:v>
      </x:c>
      <x:c r="G97" s="1" t="str">
        <x:v>No</x:v>
      </x:c>
      <x:c r="H97" s="1" t="str">
        <x:v>Southeast Dubois Co Sch Corp</x:v>
      </x:c>
      <x:c r="I97" s="1" t="n">
        <x:v>369</x:v>
      </x:c>
      <x:c r="J97" s="1" t="n">
        <x:v>1243</x:v>
      </x:c>
      <x:c r="K97" s="10" t="n">
        <x:f>IF(J97="",0,I97/J97)</x:f>
        <x:v>0.29686242960579245</x:v>
      </x:c>
      <x:c r="L97" s="1" t="n">
        <x:f>SUM(B97:D97)</x:f>
        <x:v>250</x:v>
      </x:c>
      <x:c r="M97" s="11" t="n">
        <x:f>L97*(1-$B$4*K97)</x:f>
        <x:v>220.31375703942075</x:v>
      </x:c>
      <x:c r="N97" s="1" t="n">
        <x:f>COUNTIFS($M$11:$M$326,"&gt;"&amp;M97)+COUNTIFS($M$11:M97,M97)</x:f>
        <x:v>251</x:v>
      </x:c>
      <x:c r="O97" s="1" t="str">
        <x:f>IF(N97&lt;=$D$6,$D$4,IF(N97&lt;=$E$6,$E$4,IF(N97&lt;=$F$6,$F$4,IF(N97&lt;=$G$6,$G$4,IF(N97&lt;=$H$6,$H$4,$I$4)))))</x:f>
        <x:v>2A</x:v>
      </x:c>
      <x:c r="P97" s="1" t="str">
        <x:f>IF(AND(G97="Yes",VALUE(LEFT(F97,1))&gt;VALUE(LEFT(O97,1))),"Yes","No")</x:f>
        <x:v>No</x:v>
      </x:c>
      <x:c r="Q97" s="1" t="str">
        <x:v>Corporation FRL proxy</x:v>
      </x:c>
      <x:c r="R97" s="1" t="str">
        <x:v>2100</x:v>
      </x:c>
      <x:c r="S97" s="1" t="str">
        <x:v>Supplied football classification PDF; 2025–26 grade counts</x:v>
      </x:c>
      <x:c r="T97" s="1" t="str">
        <x:v>Supplied corporation-enrollment-ethnicity-free-reduced-price-meal-status-2006-26.xlsx, 2026 sheet</x:v>
      </x:c>
    </x:row>
    <x:row r="98" ht="20" customHeight="1">
      <x:c r="A98" s="1" t="str">
        <x:v>Fort Wayne Bishop Dwenger</x:v>
      </x:c>
      <x:c r="B98" s="1" t="n">
        <x:v>251</x:v>
      </x:c>
      <x:c r="C98" s="1" t="n">
        <x:v>223</x:v>
      </x:c>
      <x:c r="D98" s="1" t="n">
        <x:v>239</x:v>
      </x:c>
      <x:c r="E98" s="1" t="n">
        <x:v>223</x:v>
      </x:c>
      <x:c r="F98" s="1" t="str">
        <x:v>4A</x:v>
      </x:c>
      <x:c r="G98" s="1" t="str">
        <x:v>No</x:v>
      </x:c>
      <x:c r="H98" s="1" t="str">
        <x:v>Fort Wayne Bishop Dwenger</x:v>
      </x:c>
      <x:c r="I98" s="1" t="n">
        <x:v>195</x:v>
      </x:c>
      <x:c r="J98" s="1" t="n">
        <x:v>936</x:v>
      </x:c>
      <x:c r="K98" s="10" t="n">
        <x:f>IF(J98="",0,I98/J98)</x:f>
        <x:v>0.20833333333333334</x:v>
      </x:c>
      <x:c r="L98" s="1" t="n">
        <x:f>SUM(B98:D98)</x:f>
        <x:v>713</x:v>
      </x:c>
      <x:c r="M98" s="11" t="n">
        <x:f>L98*(1-$B$4*K98)</x:f>
        <x:v>653.5833333333333</x:v>
      </x:c>
      <x:c r="N98" s="1" t="n">
        <x:f>COUNTIFS($M$11:$M$326,"&gt;"&amp;M98)+COUNTIFS($M$11:M98,M98)</x:f>
        <x:v>94</x:v>
      </x:c>
      <x:c r="O98" s="1" t="str">
        <x:f>IF(N98&lt;=$D$6,$D$4,IF(N98&lt;=$E$6,$E$4,IF(N98&lt;=$F$6,$F$4,IF(N98&lt;=$G$6,$G$4,IF(N98&lt;=$H$6,$H$4,$I$4)))))</x:f>
        <x:v>5A</x:v>
      </x:c>
      <x:c r="P98" s="1" t="str">
        <x:f>IF(AND(G98="Yes",VALUE(LEFT(F98,1))&gt;VALUE(LEFT(O98,1))),"Yes","No")</x:f>
        <x:v>No</x:v>
      </x:c>
      <x:c r="Q98" s="1" t="str">
        <x:v>School NSLP proxy</x:v>
      </x:c>
      <x:c r="R98" s="1" t="str">
        <x:v>A120</x:v>
      </x:c>
      <x:c r="S98" s="1" t="str">
        <x:v>Supplied football classification PDF; 2025–26 grade counts</x:v>
      </x:c>
      <x:c r="T98" s="1" t="str">
        <x:v>https://www.in.gov/doe/files/FY2026-idoe-enrollment-nslp-report011626.pdf</x:v>
      </x:c>
    </x:row>
    <x:row r="99" ht="20" customHeight="1">
      <x:c r="A99" s="1" t="str">
        <x:v>Fort Wayne Bishop Luers</x:v>
      </x:c>
      <x:c r="B99" s="1" t="n">
        <x:v>154</x:v>
      </x:c>
      <x:c r="C99" s="1" t="n">
        <x:v>140</x:v>
      </x:c>
      <x:c r="D99" s="1" t="n">
        <x:v>122</x:v>
      </x:c>
      <x:c r="E99" s="1" t="n">
        <x:v>122</x:v>
      </x:c>
      <x:c r="F99" s="1" t="str">
        <x:v>4A</x:v>
      </x:c>
      <x:c r="G99" s="1" t="str">
        <x:v>Yes</x:v>
      </x:c>
      <x:c r="H99" s="1" t="str">
        <x:v>Fort Wayne Bishop Luers</x:v>
      </x:c>
      <x:c r="I99" s="1" t="n">
        <x:v>268</x:v>
      </x:c>
      <x:c r="J99" s="1" t="n">
        <x:v>538</x:v>
      </x:c>
      <x:c r="K99" s="10" t="n">
        <x:f>IF(J99="",0,I99/J99)</x:f>
        <x:v>0.49814126394052044</x:v>
      </x:c>
      <x:c r="L99" s="1" t="n">
        <x:f>SUM(B99:D99)</x:f>
        <x:v>416</x:v>
      </x:c>
      <x:c r="M99" s="11" t="n">
        <x:f>L99*(1-$B$4*K99)</x:f>
        <x:v>333.10929368029736</x:v>
      </x:c>
      <x:c r="N99" s="1" t="n">
        <x:f>COUNTIFS($M$11:$M$326,"&gt;"&amp;M99)+COUNTIFS($M$11:M99,M99)</x:f>
        <x:v>177</x:v>
      </x:c>
      <x:c r="O99" s="1" t="str">
        <x:f>IF(N99&lt;=$D$6,$D$4,IF(N99&lt;=$E$6,$E$4,IF(N99&lt;=$F$6,$F$4,IF(N99&lt;=$G$6,$G$4,IF(N99&lt;=$H$6,$H$4,$I$4)))))</x:f>
        <x:v>3A</x:v>
      </x:c>
      <x:c r="P99" s="1" t="str">
        <x:f>IF(AND(G99="Yes",VALUE(LEFT(F99,1))&gt;VALUE(LEFT(O99,1))),"Yes","No")</x:f>
        <x:v>Yes</x:v>
      </x:c>
      <x:c r="Q99" s="1" t="str">
        <x:v>School NSLP proxy</x:v>
      </x:c>
      <x:c r="R99" s="1" t="str">
        <x:v>A125</x:v>
      </x:c>
      <x:c r="S99" s="1" t="str">
        <x:v>Supplied football classification PDF; 2025–26 grade counts</x:v>
      </x:c>
      <x:c r="T99" s="1" t="str">
        <x:v>https://www.in.gov/doe/files/FY2026-idoe-enrollment-nslp-report011626.pdf</x:v>
      </x:c>
    </x:row>
    <x:row r="100" ht="20" customHeight="1">
      <x:c r="A100" s="1" t="str">
        <x:v>Fort Wayne Blackhawk Christian</x:v>
      </x:c>
      <x:c r="B100" s="1" t="n">
        <x:v>76</x:v>
      </x:c>
      <x:c r="C100" s="1" t="n">
        <x:v>73</x:v>
      </x:c>
      <x:c r="D100" s="1" t="n">
        <x:v>67</x:v>
      </x:c>
      <x:c r="E100" s="1" t="n">
        <x:v>66</x:v>
      </x:c>
      <x:c r="F100" s="1" t="str">
        <x:v>1A</x:v>
      </x:c>
      <x:c r="G100" s="1" t="str">
        <x:v>No</x:v>
      </x:c>
      <x:c r="H100" s="1" t="str">
        <x:v>Fort Wayne Blackhawk Christian</x:v>
      </x:c>
      <x:c r="I100" s="1" t="n">
        <x:v>87</x:v>
      </x:c>
      <x:c r="J100" s="1" t="n">
        <x:v>433</x:v>
      </x:c>
      <x:c r="K100" s="10" t="n">
        <x:f>IF(J100="",0,I100/J100)</x:f>
        <x:v>0.20092378752886836</x:v>
      </x:c>
      <x:c r="L100" s="1" t="n">
        <x:f>SUM(B100:D100)</x:f>
        <x:v>216</x:v>
      </x:c>
      <x:c r="M100" s="11" t="n">
        <x:f>L100*(1-$B$4*K100)</x:f>
        <x:v>198.64018475750578</x:v>
      </x:c>
      <x:c r="N100" s="1" t="n">
        <x:f>COUNTIFS($M$11:$M$326,"&gt;"&amp;M100)+COUNTIFS($M$11:M100,M100)</x:f>
        <x:v>270</x:v>
      </x:c>
      <x:c r="O100" s="1" t="str">
        <x:f>IF(N100&lt;=$D$6,$D$4,IF(N100&lt;=$E$6,$E$4,IF(N100&lt;=$F$6,$F$4,IF(N100&lt;=$G$6,$G$4,IF(N100&lt;=$H$6,$H$4,$I$4)))))</x:f>
        <x:v>2A</x:v>
      </x:c>
      <x:c r="P100" s="1" t="str">
        <x:f>IF(AND(G100="Yes",VALUE(LEFT(F100,1))&gt;VALUE(LEFT(O100,1))),"Yes","No")</x:f>
        <x:v>No</x:v>
      </x:c>
      <x:c r="Q100" s="1" t="str">
        <x:v>School NSLP proxy</x:v>
      </x:c>
      <x:c r="R100" s="1" t="str">
        <x:v>A170</x:v>
      </x:c>
      <x:c r="S100" s="1" t="str">
        <x:v>Supplied football classification PDF; 2025–26 grade counts</x:v>
      </x:c>
      <x:c r="T100" s="1" t="str">
        <x:v>https://www.in.gov/doe/files/FY2026-idoe-enrollment-nslp-report011626.pdf</x:v>
      </x:c>
    </x:row>
    <x:row r="101" ht="20" customHeight="1">
      <x:c r="A101" s="1" t="str">
        <x:v>Fort Wayne Concordia Lutheran</x:v>
      </x:c>
      <x:c r="B101" s="1" t="n">
        <x:v>206</x:v>
      </x:c>
      <x:c r="C101" s="1" t="n">
        <x:v>189</x:v>
      </x:c>
      <x:c r="D101" s="1" t="n">
        <x:v>190</x:v>
      </x:c>
      <x:c r="E101" s="1" t="n">
        <x:v>150</x:v>
      </x:c>
      <x:c r="F101" s="1" t="str">
        <x:v>3A</x:v>
      </x:c>
      <x:c r="G101" s="1" t="str">
        <x:v>No</x:v>
      </x:c>
      <x:c r="H101" s="1" t="str">
        <x:v>Fort Wayne Concordia Lutheran</x:v>
      </x:c>
      <x:c r="I101" s="1" t="n">
        <x:v>149</x:v>
      </x:c>
      <x:c r="J101" s="1" t="n">
        <x:v>735</x:v>
      </x:c>
      <x:c r="K101" s="10" t="n">
        <x:f>IF(J101="",0,I101/J101)</x:f>
        <x:v>0.20272108843537415</x:v>
      </x:c>
      <x:c r="L101" s="1" t="n">
        <x:f>SUM(B101:D101)</x:f>
        <x:v>585</x:v>
      </x:c>
      <x:c r="M101" s="11" t="n">
        <x:f>L101*(1-$B$4*K101)</x:f>
        <x:v>537.5632653061224</x:v>
      </x:c>
      <x:c r="N101" s="1" t="n">
        <x:f>COUNTIFS($M$11:$M$326,"&gt;"&amp;M101)+COUNTIFS($M$11:M101,M101)</x:f>
        <x:v>121</x:v>
      </x:c>
      <x:c r="O101" s="1" t="str">
        <x:f>IF(N101&lt;=$D$6,$D$4,IF(N101&lt;=$E$6,$E$4,IF(N101&lt;=$F$6,$F$4,IF(N101&lt;=$G$6,$G$4,IF(N101&lt;=$H$6,$H$4,$I$4)))))</x:f>
        <x:v>4A</x:v>
      </x:c>
      <x:c r="P101" s="1" t="str">
        <x:f>IF(AND(G101="Yes",VALUE(LEFT(F101,1))&gt;VALUE(LEFT(O101,1))),"Yes","No")</x:f>
        <x:v>No</x:v>
      </x:c>
      <x:c r="Q101" s="1" t="str">
        <x:v>School NSLP proxy</x:v>
      </x:c>
      <x:c r="R101" s="1" t="str">
        <x:v>A195</x:v>
      </x:c>
      <x:c r="S101" s="1" t="str">
        <x:v>Supplied football classification PDF; 2025–26 grade counts</x:v>
      </x:c>
      <x:c r="T101" s="1" t="str">
        <x:v>https://www.in.gov/doe/files/FY2026-idoe-enrollment-nslp-report011626.pdf</x:v>
      </x:c>
    </x:row>
    <x:row r="102" ht="20" customHeight="1">
      <x:c r="A102" s="1" t="str">
        <x:v>Fort Wayne North Side</x:v>
      </x:c>
      <x:c r="B102" s="1" t="n">
        <x:v>316</x:v>
      </x:c>
      <x:c r="C102" s="1" t="n">
        <x:v>360</x:v>
      </x:c>
      <x:c r="D102" s="1" t="n">
        <x:v>325</x:v>
      </x:c>
      <x:c r="E102" s="1" t="n">
        <x:v>316</x:v>
      </x:c>
      <x:c r="F102" s="1" t="str">
        <x:v>4A</x:v>
      </x:c>
      <x:c r="G102" s="1" t="str">
        <x:v>No</x:v>
      </x:c>
      <x:c r="H102" s="1" t="str">
        <x:v>Fort Wayne Community Schools</x:v>
      </x:c>
      <x:c r="I102" s="1" t="n">
        <x:v>17401</x:v>
      </x:c>
      <x:c r="J102" s="1" t="n">
        <x:v>28200</x:v>
      </x:c>
      <x:c r="K102" s="10" t="n">
        <x:f>IF(J102="",0,I102/J102)</x:f>
        <x:v>0.6170567375886525</x:v>
      </x:c>
      <x:c r="L102" s="1" t="n">
        <x:f>SUM(B102:D102)</x:f>
        <x:v>1001</x:v>
      </x:c>
      <x:c r="M102" s="11" t="n">
        <x:f>L102*(1-$B$4*K102)</x:f>
        <x:v>753.9304822695035</x:v>
      </x:c>
      <x:c r="N102" s="1" t="n">
        <x:f>COUNTIFS($M$11:$M$326,"&gt;"&amp;M102)+COUNTIFS($M$11:M102,M102)</x:f>
        <x:v>74</x:v>
      </x:c>
      <x:c r="O102" s="1" t="str">
        <x:f>IF(N102&lt;=$D$6,$D$4,IF(N102&lt;=$E$6,$E$4,IF(N102&lt;=$F$6,$F$4,IF(N102&lt;=$G$6,$G$4,IF(N102&lt;=$H$6,$H$4,$I$4)))))</x:f>
        <x:v>5A</x:v>
      </x:c>
      <x:c r="P102" s="1" t="str">
        <x:f>IF(AND(G102="Yes",VALUE(LEFT(F102,1))&gt;VALUE(LEFT(O102,1))),"Yes","No")</x:f>
        <x:v>No</x:v>
      </x:c>
      <x:c r="Q102" s="1" t="str">
        <x:v>Corporation FRL proxy</x:v>
      </x:c>
      <x:c r="R102" s="1" t="str">
        <x:v>0235</x:v>
      </x:c>
      <x:c r="S102" s="1" t="str">
        <x:v>Supplied football classification PDF; 2025–26 grade counts</x:v>
      </x:c>
      <x:c r="T102" s="1" t="str">
        <x:v>Supplied corporation-enrollment-ethnicity-free-reduced-price-meal-status-2006-26.xlsx, 2026 sheet</x:v>
      </x:c>
    </x:row>
    <x:row r="103" ht="20" customHeight="1">
      <x:c r="A103" s="1" t="str">
        <x:v>Fort Wayne Northrop</x:v>
      </x:c>
      <x:c r="B103" s="1" t="n">
        <x:v>519</x:v>
      </x:c>
      <x:c r="C103" s="1" t="n">
        <x:v>499</x:v>
      </x:c>
      <x:c r="D103" s="1" t="n">
        <x:v>507</x:v>
      </x:c>
      <x:c r="E103" s="1" t="n">
        <x:v>543</x:v>
      </x:c>
      <x:c r="F103" s="1" t="str">
        <x:v>6A</x:v>
      </x:c>
      <x:c r="G103" s="1" t="str">
        <x:v>No</x:v>
      </x:c>
      <x:c r="H103" s="1" t="str">
        <x:v>Fort Wayne Community Schools</x:v>
      </x:c>
      <x:c r="I103" s="1" t="n">
        <x:v>17401</x:v>
      </x:c>
      <x:c r="J103" s="1" t="n">
        <x:v>28200</x:v>
      </x:c>
      <x:c r="K103" s="10" t="n">
        <x:f>IF(J103="",0,I103/J103)</x:f>
        <x:v>0.6170567375886525</x:v>
      </x:c>
      <x:c r="L103" s="1" t="n">
        <x:f>SUM(B103:D103)</x:f>
        <x:v>1525</x:v>
      </x:c>
      <x:c r="M103" s="11" t="n">
        <x:f>L103*(1-$B$4*K103)</x:f>
        <x:v>1148.595390070922</x:v>
      </x:c>
      <x:c r="N103" s="1" t="n">
        <x:f>COUNTIFS($M$11:$M$326,"&gt;"&amp;M103)+COUNTIFS($M$11:M103,M103)</x:f>
        <x:v>38</x:v>
      </x:c>
      <x:c r="O103" s="1" t="str">
        <x:f>IF(N103&lt;=$D$6,$D$4,IF(N103&lt;=$E$6,$E$4,IF(N103&lt;=$F$6,$F$4,IF(N103&lt;=$G$6,$G$4,IF(N103&lt;=$H$6,$H$4,$I$4)))))</x:f>
        <x:v>5A</x:v>
      </x:c>
      <x:c r="P103" s="1" t="str">
        <x:f>IF(AND(G103="Yes",VALUE(LEFT(F103,1))&gt;VALUE(LEFT(O103,1))),"Yes","No")</x:f>
        <x:v>No</x:v>
      </x:c>
      <x:c r="Q103" s="1" t="str">
        <x:v>Corporation FRL proxy</x:v>
      </x:c>
      <x:c r="R103" s="1" t="str">
        <x:v>0235</x:v>
      </x:c>
      <x:c r="S103" s="1" t="str">
        <x:v>Supplied football classification PDF; 2025–26 grade counts</x:v>
      </x:c>
      <x:c r="T103" s="1" t="str">
        <x:v>Supplied corporation-enrollment-ethnicity-free-reduced-price-meal-status-2006-26.xlsx, 2026 sheet</x:v>
      </x:c>
    </x:row>
    <x:row r="104" ht="20" customHeight="1">
      <x:c r="A104" s="1" t="str">
        <x:v>Fort Wayne Snider</x:v>
      </x:c>
      <x:c r="B104" s="1" t="n">
        <x:v>470</x:v>
      </x:c>
      <x:c r="C104" s="1" t="n">
        <x:v>492</x:v>
      </x:c>
      <x:c r="D104" s="1" t="n">
        <x:v>436</x:v>
      </x:c>
      <x:c r="E104" s="1" t="n">
        <x:v>455</x:v>
      </x:c>
      <x:c r="F104" s="1" t="str">
        <x:v>5A</x:v>
      </x:c>
      <x:c r="G104" s="1" t="str">
        <x:v>No</x:v>
      </x:c>
      <x:c r="H104" s="1" t="str">
        <x:v>Fort Wayne Community Schools</x:v>
      </x:c>
      <x:c r="I104" s="1" t="n">
        <x:v>17401</x:v>
      </x:c>
      <x:c r="J104" s="1" t="n">
        <x:v>28200</x:v>
      </x:c>
      <x:c r="K104" s="10" t="n">
        <x:f>IF(J104="",0,I104/J104)</x:f>
        <x:v>0.6170567375886525</x:v>
      </x:c>
      <x:c r="L104" s="1" t="n">
        <x:f>SUM(B104:D104)</x:f>
        <x:v>1398</x:v>
      </x:c>
      <x:c r="M104" s="11" t="n">
        <x:f>L104*(1-$B$4*K104)</x:f>
        <x:v>1052.9418723404253</x:v>
      </x:c>
      <x:c r="N104" s="1" t="n">
        <x:f>COUNTIFS($M$11:$M$326,"&gt;"&amp;M104)+COUNTIFS($M$11:M104,M104)</x:f>
        <x:v>44</x:v>
      </x:c>
      <x:c r="O104" s="1" t="str">
        <x:f>IF(N104&lt;=$D$6,$D$4,IF(N104&lt;=$E$6,$E$4,IF(N104&lt;=$F$6,$F$4,IF(N104&lt;=$G$6,$G$4,IF(N104&lt;=$H$6,$H$4,$I$4)))))</x:f>
        <x:v>5A</x:v>
      </x:c>
      <x:c r="P104" s="1" t="str">
        <x:f>IF(AND(G104="Yes",VALUE(LEFT(F104,1))&gt;VALUE(LEFT(O104,1))),"Yes","No")</x:f>
        <x:v>No</x:v>
      </x:c>
      <x:c r="Q104" s="1" t="str">
        <x:v>Corporation FRL proxy</x:v>
      </x:c>
      <x:c r="R104" s="1" t="str">
        <x:v>0235</x:v>
      </x:c>
      <x:c r="S104" s="1" t="str">
        <x:v>Supplied football classification PDF; 2025–26 grade counts</x:v>
      </x:c>
      <x:c r="T104" s="1" t="str">
        <x:v>Supplied corporation-enrollment-ethnicity-free-reduced-price-meal-status-2006-26.xlsx, 2026 sheet</x:v>
      </x:c>
    </x:row>
    <x:row r="105" ht="20" customHeight="1">
      <x:c r="A105" s="1" t="str">
        <x:v>Fort Wayne South Side</x:v>
      </x:c>
      <x:c r="B105" s="1" t="n">
        <x:v>387</x:v>
      </x:c>
      <x:c r="C105" s="1" t="n">
        <x:v>345</x:v>
      </x:c>
      <x:c r="D105" s="1" t="n">
        <x:v>364</x:v>
      </x:c>
      <x:c r="E105" s="1" t="n">
        <x:v>322</x:v>
      </x:c>
      <x:c r="F105" s="1" t="str">
        <x:v>5A</x:v>
      </x:c>
      <x:c r="G105" s="1" t="str">
        <x:v>No</x:v>
      </x:c>
      <x:c r="H105" s="1" t="str">
        <x:v>Fort Wayne Community Schools</x:v>
      </x:c>
      <x:c r="I105" s="1" t="n">
        <x:v>17401</x:v>
      </x:c>
      <x:c r="J105" s="1" t="n">
        <x:v>28200</x:v>
      </x:c>
      <x:c r="K105" s="10" t="n">
        <x:f>IF(J105="",0,I105/J105)</x:f>
        <x:v>0.6170567375886525</x:v>
      </x:c>
      <x:c r="L105" s="1" t="n">
        <x:f>SUM(B105:D105)</x:f>
        <x:v>1096</x:v>
      </x:c>
      <x:c r="M105" s="11" t="n">
        <x:f>L105*(1-$B$4*K105)</x:f>
        <x:v>825.4823262411347</x:v>
      </x:c>
      <x:c r="N105" s="1" t="n">
        <x:f>COUNTIFS($M$11:$M$326,"&gt;"&amp;M105)+COUNTIFS($M$11:M105,M105)</x:f>
        <x:v>63</x:v>
      </x:c>
      <x:c r="O105" s="1" t="str">
        <x:f>IF(N105&lt;=$D$6,$D$4,IF(N105&lt;=$E$6,$E$4,IF(N105&lt;=$F$6,$F$4,IF(N105&lt;=$G$6,$G$4,IF(N105&lt;=$H$6,$H$4,$I$4)))))</x:f>
        <x:v>5A</x:v>
      </x:c>
      <x:c r="P105" s="1" t="str">
        <x:f>IF(AND(G105="Yes",VALUE(LEFT(F105,1))&gt;VALUE(LEFT(O105,1))),"Yes","No")</x:f>
        <x:v>No</x:v>
      </x:c>
      <x:c r="Q105" s="1" t="str">
        <x:v>Corporation FRL proxy</x:v>
      </x:c>
      <x:c r="R105" s="1" t="str">
        <x:v>0235</x:v>
      </x:c>
      <x:c r="S105" s="1" t="str">
        <x:v>Supplied football classification PDF; 2025–26 grade counts</x:v>
      </x:c>
      <x:c r="T105" s="1" t="str">
        <x:v>Supplied corporation-enrollment-ethnicity-free-reduced-price-meal-status-2006-26.xlsx, 2026 sheet</x:v>
      </x:c>
    </x:row>
    <x:row r="106" ht="20" customHeight="1">
      <x:c r="A106" s="1" t="str">
        <x:v>Fort Wayne Wayne</x:v>
      </x:c>
      <x:c r="B106" s="1" t="n">
        <x:v>362</x:v>
      </x:c>
      <x:c r="C106" s="1" t="n">
        <x:v>351</x:v>
      </x:c>
      <x:c r="D106" s="1" t="n">
        <x:v>349</x:v>
      </x:c>
      <x:c r="E106" s="1" t="n">
        <x:v>304</x:v>
      </x:c>
      <x:c r="F106" s="1" t="str">
        <x:v>5A</x:v>
      </x:c>
      <x:c r="G106" s="1" t="str">
        <x:v>No</x:v>
      </x:c>
      <x:c r="H106" s="1" t="str">
        <x:v>Fort Wayne Community Schools</x:v>
      </x:c>
      <x:c r="I106" s="1" t="n">
        <x:v>17401</x:v>
      </x:c>
      <x:c r="J106" s="1" t="n">
        <x:v>28200</x:v>
      </x:c>
      <x:c r="K106" s="10" t="n">
        <x:f>IF(J106="",0,I106/J106)</x:f>
        <x:v>0.6170567375886525</x:v>
      </x:c>
      <x:c r="L106" s="1" t="n">
        <x:f>SUM(B106:D106)</x:f>
        <x:v>1062</x:v>
      </x:c>
      <x:c r="M106" s="11" t="n">
        <x:f>L106*(1-$B$4*K106)</x:f>
        <x:v>799.8742978723403</x:v>
      </x:c>
      <x:c r="N106" s="1" t="n">
        <x:f>COUNTIFS($M$11:$M$326,"&gt;"&amp;M106)+COUNTIFS($M$11:M106,M106)</x:f>
        <x:v>69</x:v>
      </x:c>
      <x:c r="O106" s="1" t="str">
        <x:f>IF(N106&lt;=$D$6,$D$4,IF(N106&lt;=$E$6,$E$4,IF(N106&lt;=$F$6,$F$4,IF(N106&lt;=$G$6,$G$4,IF(N106&lt;=$H$6,$H$4,$I$4)))))</x:f>
        <x:v>5A</x:v>
      </x:c>
      <x:c r="P106" s="1" t="str">
        <x:f>IF(AND(G106="Yes",VALUE(LEFT(F106,1))&gt;VALUE(LEFT(O106,1))),"Yes","No")</x:f>
        <x:v>No</x:v>
      </x:c>
      <x:c r="Q106" s="1" t="str">
        <x:v>Corporation FRL proxy</x:v>
      </x:c>
      <x:c r="R106" s="1" t="str">
        <x:v>0235</x:v>
      </x:c>
      <x:c r="S106" s="1" t="str">
        <x:v>Supplied football classification PDF; 2025–26 grade counts</x:v>
      </x:c>
      <x:c r="T106" s="1" t="str">
        <x:v>Supplied corporation-enrollment-ethnicity-free-reduced-price-meal-status-2006-26.xlsx, 2026 sheet</x:v>
      </x:c>
    </x:row>
    <x:row r="107" ht="20" customHeight="1">
      <x:c r="A107" s="1" t="str">
        <x:v>Fountain Central</x:v>
      </x:c>
      <x:c r="B107" s="1" t="n">
        <x:v>93</x:v>
      </x:c>
      <x:c r="C107" s="1" t="n">
        <x:v>71</x:v>
      </x:c>
      <x:c r="D107" s="1" t="n">
        <x:v>82</x:v>
      </x:c>
      <x:c r="E107" s="1" t="n">
        <x:v>66</x:v>
      </x:c>
      <x:c r="F107" s="1" t="str">
        <x:v>1A</x:v>
      </x:c>
      <x:c r="G107" s="1" t="str">
        <x:v>No</x:v>
      </x:c>
      <x:c r="H107" s="1" t="str">
        <x:v>Southeast Fountain School Corp</x:v>
      </x:c>
      <x:c r="I107" s="1" t="n">
        <x:v>538</x:v>
      </x:c>
      <x:c r="J107" s="1" t="n">
        <x:v>1065</x:v>
      </x:c>
      <x:c r="K107" s="10" t="n">
        <x:f>IF(J107="",0,I107/J107)</x:f>
        <x:v>0.5051643192488263</x:v>
      </x:c>
      <x:c r="L107" s="1" t="n">
        <x:f>SUM(B107:D107)</x:f>
        <x:v>246</x:v>
      </x:c>
      <x:c r="M107" s="11" t="n">
        <x:f>L107*(1-$B$4*K107)</x:f>
        <x:v>196.29183098591548</x:v>
      </x:c>
      <x:c r="N107" s="1" t="n">
        <x:f>COUNTIFS($M$11:$M$326,"&gt;"&amp;M107)+COUNTIFS($M$11:M107,M107)</x:f>
        <x:v>272</x:v>
      </x:c>
      <x:c r="O107" s="1" t="str">
        <x:f>IF(N107&lt;=$D$6,$D$4,IF(N107&lt;=$E$6,$E$4,IF(N107&lt;=$F$6,$F$4,IF(N107&lt;=$G$6,$G$4,IF(N107&lt;=$H$6,$H$4,$I$4)))))</x:f>
        <x:v>2A</x:v>
      </x:c>
      <x:c r="P107" s="1" t="str">
        <x:f>IF(AND(G107="Yes",VALUE(LEFT(F107,1))&gt;VALUE(LEFT(O107,1))),"Yes","No")</x:f>
        <x:v>No</x:v>
      </x:c>
      <x:c r="Q107" s="1" t="str">
        <x:v>Corporation FRL proxy</x:v>
      </x:c>
      <x:c r="R107" s="1" t="str">
        <x:v>2455</x:v>
      </x:c>
      <x:c r="S107" s="1" t="str">
        <x:v>Supplied football classification PDF; 2025–26 grade counts</x:v>
      </x:c>
      <x:c r="T107" s="1" t="str">
        <x:v>Supplied corporation-enrollment-ethnicity-free-reduced-price-meal-status-2006-26.xlsx, 2026 sheet</x:v>
      </x:c>
    </x:row>
    <x:row r="108" ht="20" customHeight="1">
      <x:c r="A108" s="1" t="str">
        <x:v>Frankfort</x:v>
      </x:c>
      <x:c r="B108" s="1" t="n">
        <x:v>223</x:v>
      </x:c>
      <x:c r="C108" s="1" t="n">
        <x:v>220</x:v>
      </x:c>
      <x:c r="D108" s="1" t="n">
        <x:v>255</x:v>
      </x:c>
      <x:c r="E108" s="1" t="n">
        <x:v>215</x:v>
      </x:c>
      <x:c r="F108" s="1" t="str">
        <x:v>4A</x:v>
      </x:c>
      <x:c r="G108" s="1" t="str">
        <x:v>No</x:v>
      </x:c>
      <x:c r="H108" s="1" t="str">
        <x:v>Community Schools of Frankfort</x:v>
      </x:c>
      <x:c r="I108" s="1" t="n">
        <x:v>1537</x:v>
      </x:c>
      <x:c r="J108" s="1" t="n">
        <x:v>2908</x:v>
      </x:c>
      <x:c r="K108" s="10" t="n">
        <x:f>IF(J108="",0,I108/J108)</x:f>
        <x:v>0.5285419532324622</x:v>
      </x:c>
      <x:c r="L108" s="1" t="n">
        <x:f>SUM(B108:D108)</x:f>
        <x:v>698</x:v>
      </x:c>
      <x:c r="M108" s="11" t="n">
        <x:f>L108*(1-$B$4*K108)</x:f>
        <x:v>550.4310866574965</x:v>
      </x:c>
      <x:c r="N108" s="1" t="n">
        <x:f>COUNTIFS($M$11:$M$326,"&gt;"&amp;M108)+COUNTIFS($M$11:M108,M108)</x:f>
        <x:v>114</x:v>
      </x:c>
      <x:c r="O108" s="1" t="str">
        <x:f>IF(N108&lt;=$D$6,$D$4,IF(N108&lt;=$E$6,$E$4,IF(N108&lt;=$F$6,$F$4,IF(N108&lt;=$G$6,$G$4,IF(N108&lt;=$H$6,$H$4,$I$4)))))</x:f>
        <x:v>4A</x:v>
      </x:c>
      <x:c r="P108" s="1" t="str">
        <x:f>IF(AND(G108="Yes",VALUE(LEFT(F108,1))&gt;VALUE(LEFT(O108,1))),"Yes","No")</x:f>
        <x:v>No</x:v>
      </x:c>
      <x:c r="Q108" s="1" t="str">
        <x:v>Corporation FRL proxy</x:v>
      </x:c>
      <x:c r="R108" s="1" t="str">
        <x:v>1170</x:v>
      </x:c>
      <x:c r="S108" s="1" t="str">
        <x:v>Supplied football classification PDF; 2025–26 grade counts</x:v>
      </x:c>
      <x:c r="T108" s="1" t="str">
        <x:v>Supplied corporation-enrollment-ethnicity-free-reduced-price-meal-status-2006-26.xlsx, 2026 sheet</x:v>
      </x:c>
    </x:row>
    <x:row r="109" ht="20" customHeight="1">
      <x:c r="A109" s="1" t="str">
        <x:v>Franklin Central</x:v>
      </x:c>
      <x:c r="B109" s="1" t="n">
        <x:v>884</x:v>
      </x:c>
      <x:c r="C109" s="1" t="n">
        <x:v>874</x:v>
      </x:c>
      <x:c r="D109" s="1" t="n">
        <x:v>883</x:v>
      </x:c>
      <x:c r="E109" s="1" t="n">
        <x:v>836</x:v>
      </x:c>
      <x:c r="F109" s="1" t="str">
        <x:v>6A</x:v>
      </x:c>
      <x:c r="G109" s="1" t="str">
        <x:v>No</x:v>
      </x:c>
      <x:c r="H109" s="1" t="str">
        <x:v>Franklin Township Com Sch Corp</x:v>
      </x:c>
      <x:c r="I109" s="1" t="n">
        <x:v>5653</x:v>
      </x:c>
      <x:c r="J109" s="1" t="n">
        <x:v>11572</x:v>
      </x:c>
      <x:c r="K109" s="10" t="n">
        <x:f>IF(J109="",0,I109/J109)</x:f>
        <x:v>0.4885067404078811</x:v>
      </x:c>
      <x:c r="L109" s="1" t="n">
        <x:f>SUM(B109:D109)</x:f>
        <x:v>2641</x:v>
      </x:c>
      <x:c r="M109" s="11" t="n">
        <x:f>L109*(1-$B$4*K109)</x:f>
        <x:v>2124.9414794331146</x:v>
      </x:c>
      <x:c r="N109" s="1" t="n">
        <x:f>COUNTIFS($M$11:$M$326,"&gt;"&amp;M109)+COUNTIFS($M$11:M109,M109)</x:f>
        <x:v>11</x:v>
      </x:c>
      <x:c r="O109" s="1" t="str">
        <x:f>IF(N109&lt;=$D$6,$D$4,IF(N109&lt;=$E$6,$E$4,IF(N109&lt;=$F$6,$F$4,IF(N109&lt;=$G$6,$G$4,IF(N109&lt;=$H$6,$H$4,$I$4)))))</x:f>
        <x:v>6A</x:v>
      </x:c>
      <x:c r="P109" s="1" t="str">
        <x:f>IF(AND(G109="Yes",VALUE(LEFT(F109,1))&gt;VALUE(LEFT(O109,1))),"Yes","No")</x:f>
        <x:v>No</x:v>
      </x:c>
      <x:c r="Q109" s="1" t="str">
        <x:v>Corporation FRL proxy</x:v>
      </x:c>
      <x:c r="R109" s="1" t="str">
        <x:v>5310</x:v>
      </x:c>
      <x:c r="S109" s="1" t="str">
        <x:v>Supplied football classification PDF; 2025–26 grade counts</x:v>
      </x:c>
      <x:c r="T109" s="1" t="str">
        <x:v>Supplied corporation-enrollment-ethnicity-free-reduced-price-meal-status-2006-26.xlsx, 2026 sheet</x:v>
      </x:c>
    </x:row>
    <x:row r="110" ht="20" customHeight="1">
      <x:c r="A110" s="1" t="str">
        <x:v>Franklin Community</x:v>
      </x:c>
      <x:c r="B110" s="1" t="n">
        <x:v>374</x:v>
      </x:c>
      <x:c r="C110" s="1" t="n">
        <x:v>390</x:v>
      </x:c>
      <x:c r="D110" s="1" t="n">
        <x:v>389</x:v>
      </x:c>
      <x:c r="E110" s="1" t="n">
        <x:v>417</x:v>
      </x:c>
      <x:c r="F110" s="1" t="str">
        <x:v>5A</x:v>
      </x:c>
      <x:c r="G110" s="1" t="str">
        <x:v>No</x:v>
      </x:c>
      <x:c r="H110" s="1" t="str">
        <x:v>Franklin Community School Corp</x:v>
      </x:c>
      <x:c r="I110" s="1" t="n">
        <x:v>2303</x:v>
      </x:c>
      <x:c r="J110" s="1" t="n">
        <x:v>5001</x:v>
      </x:c>
      <x:c r="K110" s="10" t="n">
        <x:f>IF(J110="",0,I110/J110)</x:f>
        <x:v>0.4605078984203159</x:v>
      </x:c>
      <x:c r="L110" s="1" t="n">
        <x:f>SUM(B110:D110)</x:f>
        <x:v>1153</x:v>
      </x:c>
      <x:c r="M110" s="11" t="n">
        <x:f>L110*(1-$B$4*K110)</x:f>
        <x:v>940.6137572485503</x:v>
      </x:c>
      <x:c r="N110" s="1" t="n">
        <x:f>COUNTIFS($M$11:$M$326,"&gt;"&amp;M110)+COUNTIFS($M$11:M110,M110)</x:f>
        <x:v>54</x:v>
      </x:c>
      <x:c r="O110" s="1" t="str">
        <x:f>IF(N110&lt;=$D$6,$D$4,IF(N110&lt;=$E$6,$E$4,IF(N110&lt;=$F$6,$F$4,IF(N110&lt;=$G$6,$G$4,IF(N110&lt;=$H$6,$H$4,$I$4)))))</x:f>
        <x:v>5A</x:v>
      </x:c>
      <x:c r="P110" s="1" t="str">
        <x:f>IF(AND(G110="Yes",VALUE(LEFT(F110,1))&gt;VALUE(LEFT(O110,1))),"Yes","No")</x:f>
        <x:v>No</x:v>
      </x:c>
      <x:c r="Q110" s="1" t="str">
        <x:v>Corporation FRL proxy</x:v>
      </x:c>
      <x:c r="R110" s="1" t="str">
        <x:v>4225</x:v>
      </x:c>
      <x:c r="S110" s="1" t="str">
        <x:v>Supplied football classification PDF; 2025–26 grade counts</x:v>
      </x:c>
      <x:c r="T110" s="1" t="str">
        <x:v>Supplied corporation-enrollment-ethnicity-free-reduced-price-meal-status-2006-26.xlsx, 2026 sheet</x:v>
      </x:c>
    </x:row>
    <x:row r="111" ht="20" customHeight="1">
      <x:c r="A111" s="1" t="str">
        <x:v>Franklin County</x:v>
      </x:c>
      <x:c r="B111" s="1" t="n">
        <x:v>159</x:v>
      </x:c>
      <x:c r="C111" s="1" t="n">
        <x:v>137</x:v>
      </x:c>
      <x:c r="D111" s="1" t="n">
        <x:v>140</x:v>
      </x:c>
      <x:c r="E111" s="1" t="n">
        <x:v>146</x:v>
      </x:c>
      <x:c r="F111" s="1" t="str">
        <x:v>3A</x:v>
      </x:c>
      <x:c r="G111" s="1" t="str">
        <x:v>No</x:v>
      </x:c>
      <x:c r="H111" s="1" t="str">
        <x:v>Franklin County Community Sch Corp</x:v>
      </x:c>
      <x:c r="I111" s="1" t="n">
        <x:v>621</x:v>
      </x:c>
      <x:c r="J111" s="1" t="n">
        <x:v>1890</x:v>
      </x:c>
      <x:c r="K111" s="10" t="n">
        <x:f>IF(J111="",0,I111/J111)</x:f>
        <x:v>0.32857142857142857</x:v>
      </x:c>
      <x:c r="L111" s="1" t="n">
        <x:f>SUM(B111:D111)</x:f>
        <x:v>436</x:v>
      </x:c>
      <x:c r="M111" s="11" t="n">
        <x:f>L111*(1-$B$4*K111)</x:f>
        <x:v>378.69714285714286</x:v>
      </x:c>
      <x:c r="N111" s="1" t="n">
        <x:f>COUNTIFS($M$11:$M$326,"&gt;"&amp;M111)+COUNTIFS($M$11:M111,M111)</x:f>
        <x:v>159</x:v>
      </x:c>
      <x:c r="O111" s="1" t="str">
        <x:f>IF(N111&lt;=$D$6,$D$4,IF(N111&lt;=$E$6,$E$4,IF(N111&lt;=$F$6,$F$4,IF(N111&lt;=$G$6,$G$4,IF(N111&lt;=$H$6,$H$4,$I$4)))))</x:f>
        <x:v>3A</x:v>
      </x:c>
      <x:c r="P111" s="1" t="str">
        <x:f>IF(AND(G111="Yes",VALUE(LEFT(F111,1))&gt;VALUE(LEFT(O111,1))),"Yes","No")</x:f>
        <x:v>No</x:v>
      </x:c>
      <x:c r="Q111" s="1" t="str">
        <x:v>Corporation FRL proxy</x:v>
      </x:c>
      <x:c r="R111" s="1" t="str">
        <x:v>2475</x:v>
      </x:c>
      <x:c r="S111" s="1" t="str">
        <x:v>Supplied football classification PDF; 2025–26 grade counts</x:v>
      </x:c>
      <x:c r="T111" s="1" t="str">
        <x:v>Supplied corporation-enrollment-ethnicity-free-reduced-price-meal-status-2006-26.xlsx, 2026 sheet</x:v>
      </x:c>
    </x:row>
    <x:row r="112" ht="20" customHeight="1">
      <x:c r="A112" s="1" t="str">
        <x:v>Frankton</x:v>
      </x:c>
      <x:c r="B112" s="1" t="n">
        <x:v>119</x:v>
      </x:c>
      <x:c r="C112" s="1" t="n">
        <x:v>114</x:v>
      </x:c>
      <x:c r="D112" s="1" t="n">
        <x:v>135</x:v>
      </x:c>
      <x:c r="E112" s="1" t="n">
        <x:v>116</x:v>
      </x:c>
      <x:c r="F112" s="1" t="str">
        <x:v>2A</x:v>
      </x:c>
      <x:c r="G112" s="1" t="str">
        <x:v>No</x:v>
      </x:c>
      <x:c r="H112" s="1" t="str">
        <x:v>Frankton-Lapel Community Schools</x:v>
      </x:c>
      <x:c r="I112" s="1" t="n">
        <x:v>1174</x:v>
      </x:c>
      <x:c r="J112" s="1" t="n">
        <x:v>3064</x:v>
      </x:c>
      <x:c r="K112" s="10" t="n">
        <x:f>IF(J112="",0,I112/J112)</x:f>
        <x:v>0.3831592689295039</x:v>
      </x:c>
      <x:c r="L112" s="1" t="n">
        <x:f>SUM(B112:D112)</x:f>
        <x:v>368</x:v>
      </x:c>
      <x:c r="M112" s="11" t="n">
        <x:f>L112*(1-$B$4*K112)</x:f>
        <x:v>311.59895561357706</x:v>
      </x:c>
      <x:c r="N112" s="1" t="n">
        <x:f>COUNTIFS($M$11:$M$326,"&gt;"&amp;M112)+COUNTIFS($M$11:M112,M112)</x:f>
        <x:v>194</x:v>
      </x:c>
      <x:c r="O112" s="1" t="str">
        <x:f>IF(N112&lt;=$D$6,$D$4,IF(N112&lt;=$E$6,$E$4,IF(N112&lt;=$F$6,$F$4,IF(N112&lt;=$G$6,$G$4,IF(N112&lt;=$H$6,$H$4,$I$4)))))</x:f>
        <x:v>3A</x:v>
      </x:c>
      <x:c r="P112" s="1" t="str">
        <x:f>IF(AND(G112="Yes",VALUE(LEFT(F112,1))&gt;VALUE(LEFT(O112,1))),"Yes","No")</x:f>
        <x:v>No</x:v>
      </x:c>
      <x:c r="Q112" s="1" t="str">
        <x:v>Corporation FRL proxy</x:v>
      </x:c>
      <x:c r="R112" s="1" t="str">
        <x:v>5245</x:v>
      </x:c>
      <x:c r="S112" s="1" t="str">
        <x:v>Supplied football classification PDF; 2025–26 grade counts</x:v>
      </x:c>
      <x:c r="T112" s="1" t="str">
        <x:v>Supplied corporation-enrollment-ethnicity-free-reduced-price-meal-status-2006-26.xlsx, 2026 sheet</x:v>
      </x:c>
    </x:row>
    <x:row r="113" ht="20" customHeight="1">
      <x:c r="A113" s="1" t="str">
        <x:v>Fremont</x:v>
      </x:c>
      <x:c r="B113" s="1" t="n">
        <x:v>70</x:v>
      </x:c>
      <x:c r="C113" s="1" t="n">
        <x:v>85</x:v>
      </x:c>
      <x:c r="D113" s="1" t="n">
        <x:v>76</x:v>
      </x:c>
      <x:c r="E113" s="1" t="n">
        <x:v>69</x:v>
      </x:c>
      <x:c r="F113" s="1" t="str">
        <x:v>1A</x:v>
      </x:c>
      <x:c r="G113" s="1" t="str">
        <x:v>No</x:v>
      </x:c>
      <x:c r="H113" s="1" t="str">
        <x:v>Fremont Community Schools</x:v>
      </x:c>
      <x:c r="I113" s="1" t="n">
        <x:v>385</x:v>
      </x:c>
      <x:c r="J113" s="1" t="n">
        <x:v>980</x:v>
      </x:c>
      <x:c r="K113" s="10" t="n">
        <x:f>IF(J113="",0,I113/J113)</x:f>
        <x:v>0.39285714285714285</x:v>
      </x:c>
      <x:c r="L113" s="1" t="n">
        <x:f>SUM(B113:D113)</x:f>
        <x:v>231</x:v>
      </x:c>
      <x:c r="M113" s="11" t="n">
        <x:f>L113*(1-$B$4*K113)</x:f>
        <x:v>194.7</x:v>
      </x:c>
      <x:c r="N113" s="1" t="n">
        <x:f>COUNTIFS($M$11:$M$326,"&gt;"&amp;M113)+COUNTIFS($M$11:M113,M113)</x:f>
        <x:v>274</x:v>
      </x:c>
      <x:c r="O113" s="1" t="str">
        <x:f>IF(N113&lt;=$D$6,$D$4,IF(N113&lt;=$E$6,$E$4,IF(N113&lt;=$F$6,$F$4,IF(N113&lt;=$G$6,$G$4,IF(N113&lt;=$H$6,$H$4,$I$4)))))</x:f>
        <x:v>2A</x:v>
      </x:c>
      <x:c r="P113" s="1" t="str">
        <x:f>IF(AND(G113="Yes",VALUE(LEFT(F113,1))&gt;VALUE(LEFT(O113,1))),"Yes","No")</x:f>
        <x:v>No</x:v>
      </x:c>
      <x:c r="Q113" s="1" t="str">
        <x:v>Corporation FRL proxy</x:v>
      </x:c>
      <x:c r="R113" s="1" t="str">
        <x:v>7605</x:v>
      </x:c>
      <x:c r="S113" s="1" t="str">
        <x:v>Supplied football classification PDF; 2025–26 grade counts</x:v>
      </x:c>
      <x:c r="T113" s="1" t="str">
        <x:v>Supplied corporation-enrollment-ethnicity-free-reduced-price-meal-status-2006-26.xlsx, 2026 sheet</x:v>
      </x:c>
    </x:row>
    <x:row r="114" ht="20" customHeight="1">
      <x:c r="A114" s="1" t="str">
        <x:v>Frontier</x:v>
      </x:c>
      <x:c r="B114" s="1" t="n">
        <x:v>56</x:v>
      </x:c>
      <x:c r="C114" s="1" t="n">
        <x:v>36</x:v>
      </x:c>
      <x:c r="D114" s="1" t="n">
        <x:v>48</x:v>
      </x:c>
      <x:c r="E114" s="1" t="n">
        <x:v>42</x:v>
      </x:c>
      <x:c r="F114" s="1" t="str">
        <x:v>1A</x:v>
      </x:c>
      <x:c r="G114" s="1" t="str">
        <x:v>No</x:v>
      </x:c>
      <x:c r="H114" s="1" t="str">
        <x:v>Frontier School Corporation</x:v>
      </x:c>
      <x:c r="I114" s="1" t="n">
        <x:v>237</x:v>
      </x:c>
      <x:c r="J114" s="1" t="n">
        <x:v>680</x:v>
      </x:c>
      <x:c r="K114" s="10" t="n">
        <x:f>IF(J114="",0,I114/J114)</x:f>
        <x:v>0.34852941176470587</x:v>
      </x:c>
      <x:c r="L114" s="1" t="n">
        <x:f>SUM(B114:D114)</x:f>
        <x:v>140</x:v>
      </x:c>
      <x:c r="M114" s="11" t="n">
        <x:f>L114*(1-$B$4*K114)</x:f>
        <x:v>120.48235294117647</x:v>
      </x:c>
      <x:c r="N114" s="1" t="n">
        <x:f>COUNTIFS($M$11:$M$326,"&gt;"&amp;M114)+COUNTIFS($M$11:M114,M114)</x:f>
        <x:v>311</x:v>
      </x:c>
      <x:c r="O114" s="1" t="str">
        <x:f>IF(N114&lt;=$D$6,$D$4,IF(N114&lt;=$E$6,$E$4,IF(N114&lt;=$F$6,$F$4,IF(N114&lt;=$G$6,$G$4,IF(N114&lt;=$H$6,$H$4,$I$4)))))</x:f>
        <x:v>1A</x:v>
      </x:c>
      <x:c r="P114" s="1" t="str">
        <x:f>IF(AND(G114="Yes",VALUE(LEFT(F114,1))&gt;VALUE(LEFT(O114,1))),"Yes","No")</x:f>
        <x:v>No</x:v>
      </x:c>
      <x:c r="Q114" s="1" t="str">
        <x:v>Corporation FRL proxy</x:v>
      </x:c>
      <x:c r="R114" s="1" t="str">
        <x:v>8525</x:v>
      </x:c>
      <x:c r="S114" s="1" t="str">
        <x:v>Supplied football classification PDF; 2025–26 grade counts</x:v>
      </x:c>
      <x:c r="T114" s="1" t="str">
        <x:v>Supplied corporation-enrollment-ethnicity-free-reduced-price-meal-status-2006-26.xlsx, 2026 sheet</x:v>
      </x:c>
    </x:row>
    <x:row r="115" ht="20" customHeight="1">
      <x:c r="A115" s="1" t="str">
        <x:v>Garrett</x:v>
      </x:c>
      <x:c r="B115" s="1" t="n">
        <x:v>141</x:v>
      </x:c>
      <x:c r="C115" s="1" t="n">
        <x:v>131</x:v>
      </x:c>
      <x:c r="D115" s="1" t="n">
        <x:v>134</x:v>
      </x:c>
      <x:c r="E115" s="1" t="n">
        <x:v>141</x:v>
      </x:c>
      <x:c r="F115" s="1" t="str">
        <x:v>3A</x:v>
      </x:c>
      <x:c r="G115" s="1" t="str">
        <x:v>No</x:v>
      </x:c>
      <x:c r="H115" s="1" t="str">
        <x:v>Garrett-Keyser-Butler Com Sch Corp</x:v>
      </x:c>
      <x:c r="I115" s="1" t="n">
        <x:v>740</x:v>
      </x:c>
      <x:c r="J115" s="1" t="n">
        <x:v>1613</x:v>
      </x:c>
      <x:c r="K115" s="10" t="n">
        <x:f>IF(J115="",0,I115/J115)</x:f>
        <x:v>0.4587724736515809</x:v>
      </x:c>
      <x:c r="L115" s="1" t="n">
        <x:f>SUM(B115:D115)</x:f>
        <x:v>406</x:v>
      </x:c>
      <x:c r="M115" s="11" t="n">
        <x:f>L115*(1-$B$4*K115)</x:f>
        <x:v>331.49535027898327</x:v>
      </x:c>
      <x:c r="N115" s="1" t="n">
        <x:f>COUNTIFS($M$11:$M$326,"&gt;"&amp;M115)+COUNTIFS($M$11:M115,M115)</x:f>
        <x:v>179</x:v>
      </x:c>
      <x:c r="O115" s="1" t="str">
        <x:f>IF(N115&lt;=$D$6,$D$4,IF(N115&lt;=$E$6,$E$4,IF(N115&lt;=$F$6,$F$4,IF(N115&lt;=$G$6,$G$4,IF(N115&lt;=$H$6,$H$4,$I$4)))))</x:f>
        <x:v>3A</x:v>
      </x:c>
      <x:c r="P115" s="1" t="str">
        <x:f>IF(AND(G115="Yes",VALUE(LEFT(F115,1))&gt;VALUE(LEFT(O115,1))),"Yes","No")</x:f>
        <x:v>No</x:v>
      </x:c>
      <x:c r="Q115" s="1" t="str">
        <x:v>Corporation FRL proxy</x:v>
      </x:c>
      <x:c r="R115" s="1" t="str">
        <x:v>1820</x:v>
      </x:c>
      <x:c r="S115" s="1" t="str">
        <x:v>Supplied football classification PDF; 2025–26 grade counts</x:v>
      </x:c>
      <x:c r="T115" s="1" t="str">
        <x:v>Supplied corporation-enrollment-ethnicity-free-reduced-price-meal-status-2006-26.xlsx, 2026 sheet</x:v>
      </x:c>
    </x:row>
    <x:row r="116" ht="20" customHeight="1">
      <x:c r="A116" s="1" t="str">
        <x:v>Gary West Side</x:v>
      </x:c>
      <x:c r="B116" s="1" t="n">
        <x:v>230</x:v>
      </x:c>
      <x:c r="C116" s="1" t="n">
        <x:v>271</x:v>
      </x:c>
      <x:c r="D116" s="1" t="n">
        <x:v>271</x:v>
      </x:c>
      <x:c r="E116" s="1" t="n">
        <x:v>292</x:v>
      </x:c>
      <x:c r="F116" s="1" t="str">
        <x:v>4A</x:v>
      </x:c>
      <x:c r="G116" s="1" t="str">
        <x:v>No</x:v>
      </x:c>
      <x:c r="H116" s="1" t="str">
        <x:v>Gary Community School Corp</x:v>
      </x:c>
      <x:c r="I116" s="1" t="n">
        <x:v>3336</x:v>
      </x:c>
      <x:c r="J116" s="1" t="n">
        <x:v>4025</x:v>
      </x:c>
      <x:c r="K116" s="10" t="n">
        <x:f>IF(J116="",0,I116/J116)</x:f>
        <x:v>0.8288198757763975</x:v>
      </x:c>
      <x:c r="L116" s="1" t="n">
        <x:f>SUM(B116:D116)</x:f>
        <x:v>772</x:v>
      </x:c>
      <x:c r="M116" s="11" t="n">
        <x:f>L116*(1-$B$4*K116)</x:f>
        <x:v>516.0604223602484</x:v>
      </x:c>
      <x:c r="N116" s="1" t="n">
        <x:f>COUNTIFS($M$11:$M$326,"&gt;"&amp;M116)+COUNTIFS($M$11:M116,M116)</x:f>
        <x:v>122</x:v>
      </x:c>
      <x:c r="O116" s="1" t="str">
        <x:f>IF(N116&lt;=$D$6,$D$4,IF(N116&lt;=$E$6,$E$4,IF(N116&lt;=$F$6,$F$4,IF(N116&lt;=$G$6,$G$4,IF(N116&lt;=$H$6,$H$4,$I$4)))))</x:f>
        <x:v>4A</x:v>
      </x:c>
      <x:c r="P116" s="1" t="str">
        <x:f>IF(AND(G116="Yes",VALUE(LEFT(F116,1))&gt;VALUE(LEFT(O116,1))),"Yes","No")</x:f>
        <x:v>No</x:v>
      </x:c>
      <x:c r="Q116" s="1" t="str">
        <x:v>Corporation FRL proxy</x:v>
      </x:c>
      <x:c r="R116" s="1" t="str">
        <x:v>4690</x:v>
      </x:c>
      <x:c r="S116" s="1" t="str">
        <x:v>Supplied football classification PDF; 2025–26 grade counts</x:v>
      </x:c>
      <x:c r="T116" s="1" t="str">
        <x:v>Supplied corporation-enrollment-ethnicity-free-reduced-price-meal-status-2006-26.xlsx, 2026 sheet</x:v>
      </x:c>
    </x:row>
    <x:row r="117" ht="20" customHeight="1">
      <x:c r="A117" s="1" t="str">
        <x:v>Gibson Southern</x:v>
      </x:c>
      <x:c r="B117" s="1" t="n">
        <x:v>205</x:v>
      </x:c>
      <x:c r="C117" s="1" t="n">
        <x:v>185</x:v>
      </x:c>
      <x:c r="D117" s="1" t="n">
        <x:v>187</x:v>
      </x:c>
      <x:c r="E117" s="1" t="n">
        <x:v>195</x:v>
      </x:c>
      <x:c r="F117" s="1" t="str">
        <x:v>3A</x:v>
      </x:c>
      <x:c r="G117" s="1" t="str">
        <x:v>No</x:v>
      </x:c>
      <x:c r="H117" s="1" t="str">
        <x:v>South Gibson School Corporation</x:v>
      </x:c>
      <x:c r="I117" s="1" t="n">
        <x:v>586</x:v>
      </x:c>
      <x:c r="J117" s="1" t="n">
        <x:v>2148</x:v>
      </x:c>
      <x:c r="K117" s="10" t="n">
        <x:f>IF(J117="",0,I117/J117)</x:f>
        <x:v>0.27281191806331473</x:v>
      </x:c>
      <x:c r="L117" s="1" t="n">
        <x:f>SUM(B117:D117)</x:f>
        <x:v>577</x:v>
      </x:c>
      <x:c r="M117" s="11" t="n">
        <x:f>L117*(1-$B$4*K117)</x:f>
        <x:v>514.0350093109869</x:v>
      </x:c>
      <x:c r="N117" s="1" t="n">
        <x:f>COUNTIFS($M$11:$M$326,"&gt;"&amp;M117)+COUNTIFS($M$11:M117,M117)</x:f>
        <x:v>124</x:v>
      </x:c>
      <x:c r="O117" s="1" t="str">
        <x:f>IF(N117&lt;=$D$6,$D$4,IF(N117&lt;=$E$6,$E$4,IF(N117&lt;=$F$6,$F$4,IF(N117&lt;=$G$6,$G$4,IF(N117&lt;=$H$6,$H$4,$I$4)))))</x:f>
        <x:v>4A</x:v>
      </x:c>
      <x:c r="P117" s="1" t="str">
        <x:f>IF(AND(G117="Yes",VALUE(LEFT(F117,1))&gt;VALUE(LEFT(O117,1))),"Yes","No")</x:f>
        <x:v>No</x:v>
      </x:c>
      <x:c r="Q117" s="1" t="str">
        <x:v>Corporation FRL proxy</x:v>
      </x:c>
      <x:c r="R117" s="1" t="str">
        <x:v>2765</x:v>
      </x:c>
      <x:c r="S117" s="1" t="str">
        <x:v>Supplied football classification PDF; 2025–26 grade counts</x:v>
      </x:c>
      <x:c r="T117" s="1" t="str">
        <x:v>Supplied corporation-enrollment-ethnicity-free-reduced-price-meal-status-2006-26.xlsx, 2026 sheet</x:v>
      </x:c>
    </x:row>
    <x:row r="118" ht="20" customHeight="1">
      <x:c r="A118" s="1" t="str">
        <x:v>Glenn</x:v>
      </x:c>
      <x:c r="B118" s="1" t="n">
        <x:v>161</x:v>
      </x:c>
      <x:c r="C118" s="1" t="n">
        <x:v>151</x:v>
      </x:c>
      <x:c r="D118" s="1" t="n">
        <x:v>146</x:v>
      </x:c>
      <x:c r="E118" s="1" t="n">
        <x:v>153</x:v>
      </x:c>
      <x:c r="F118" s="1" t="str">
        <x:v>3A</x:v>
      </x:c>
      <x:c r="G118" s="1" t="str">
        <x:v>No</x:v>
      </x:c>
      <x:c r="H118" s="1" t="str">
        <x:v>John Glenn School Corporation</x:v>
      </x:c>
      <x:c r="I118" s="1" t="n">
        <x:v>960</x:v>
      </x:c>
      <x:c r="J118" s="1" t="n">
        <x:v>1960</x:v>
      </x:c>
      <x:c r="K118" s="10" t="n">
        <x:f>IF(J118="",0,I118/J118)</x:f>
        <x:v>0.4897959183673469</x:v>
      </x:c>
      <x:c r="L118" s="1" t="n">
        <x:f>SUM(B118:D118)</x:f>
        <x:v>458</x:v>
      </x:c>
      <x:c r="M118" s="11" t="n">
        <x:f>L118*(1-$B$4*K118)</x:f>
        <x:v>368.26938775510206</x:v>
      </x:c>
      <x:c r="N118" s="1" t="n">
        <x:f>COUNTIFS($M$11:$M$326,"&gt;"&amp;M118)+COUNTIFS($M$11:M118,M118)</x:f>
        <x:v>165</x:v>
      </x:c>
      <x:c r="O118" s="1" t="str">
        <x:f>IF(N118&lt;=$D$6,$D$4,IF(N118&lt;=$E$6,$E$4,IF(N118&lt;=$F$6,$F$4,IF(N118&lt;=$G$6,$G$4,IF(N118&lt;=$H$6,$H$4,$I$4)))))</x:f>
        <x:v>3A</x:v>
      </x:c>
      <x:c r="P118" s="1" t="str">
        <x:f>IF(AND(G118="Yes",VALUE(LEFT(F118,1))&gt;VALUE(LEFT(O118,1))),"Yes","No")</x:f>
        <x:v>No</x:v>
      </x:c>
      <x:c r="Q118" s="1" t="str">
        <x:v>Corporation FRL proxy</x:v>
      </x:c>
      <x:c r="R118" s="1" t="str">
        <x:v>7150</x:v>
      </x:c>
      <x:c r="S118" s="1" t="str">
        <x:v>Supplied football classification PDF; 2025–26 grade counts</x:v>
      </x:c>
      <x:c r="T118" s="1" t="str">
        <x:v>Supplied corporation-enrollment-ethnicity-free-reduced-price-meal-status-2006-26.xlsx, 2026 sheet</x:v>
      </x:c>
    </x:row>
    <x:row r="119" ht="20" customHeight="1">
      <x:c r="A119" s="1" t="str">
        <x:v>Goshen</x:v>
      </x:c>
      <x:c r="B119" s="1" t="n">
        <x:v>452</x:v>
      </x:c>
      <x:c r="C119" s="1" t="n">
        <x:v>438</x:v>
      </x:c>
      <x:c r="D119" s="1" t="n">
        <x:v>426</x:v>
      </x:c>
      <x:c r="E119" s="1" t="n">
        <x:v>329</x:v>
      </x:c>
      <x:c r="F119" s="1" t="str">
        <x:v>5A</x:v>
      </x:c>
      <x:c r="G119" s="1" t="str">
        <x:v>No</x:v>
      </x:c>
      <x:c r="H119" s="1" t="str">
        <x:v>Goshen Community Schools</x:v>
      </x:c>
      <x:c r="I119" s="1" t="n">
        <x:v>3895</x:v>
      </x:c>
      <x:c r="J119" s="1" t="n">
        <x:v>6008</x:v>
      </x:c>
      <x:c r="K119" s="10" t="n">
        <x:f>IF(J119="",0,I119/J119)</x:f>
        <x:v>0.6483022636484687</x:v>
      </x:c>
      <x:c r="L119" s="1" t="n">
        <x:f>SUM(B119:D119)</x:f>
        <x:v>1316</x:v>
      </x:c>
      <x:c r="M119" s="11" t="n">
        <x:f>L119*(1-$B$4*K119)</x:f>
        <x:v>974.7336884154461</x:v>
      </x:c>
      <x:c r="N119" s="1" t="n">
        <x:f>COUNTIFS($M$11:$M$326,"&gt;"&amp;M119)+COUNTIFS($M$11:M119,M119)</x:f>
        <x:v>50</x:v>
      </x:c>
      <x:c r="O119" s="1" t="str">
        <x:f>IF(N119&lt;=$D$6,$D$4,IF(N119&lt;=$E$6,$E$4,IF(N119&lt;=$F$6,$F$4,IF(N119&lt;=$G$6,$G$4,IF(N119&lt;=$H$6,$H$4,$I$4)))))</x:f>
        <x:v>5A</x:v>
      </x:c>
      <x:c r="P119" s="1" t="str">
        <x:f>IF(AND(G119="Yes",VALUE(LEFT(F119,1))&gt;VALUE(LEFT(O119,1))),"Yes","No")</x:f>
        <x:v>No</x:v>
      </x:c>
      <x:c r="Q119" s="1" t="str">
        <x:v>Corporation FRL proxy</x:v>
      </x:c>
      <x:c r="R119" s="1" t="str">
        <x:v>2315</x:v>
      </x:c>
      <x:c r="S119" s="1" t="str">
        <x:v>Supplied football classification PDF; 2025–26 grade counts</x:v>
      </x:c>
      <x:c r="T119" s="1" t="str">
        <x:v>Supplied corporation-enrollment-ethnicity-free-reduced-price-meal-status-2006-26.xlsx, 2026 sheet</x:v>
      </x:c>
    </x:row>
    <x:row r="120" ht="20" customHeight="1">
      <x:c r="A120" s="1" t="str">
        <x:v>Greencastle</x:v>
      </x:c>
      <x:c r="B120" s="1" t="n">
        <x:v>118</x:v>
      </x:c>
      <x:c r="C120" s="1" t="n">
        <x:v>126</x:v>
      </x:c>
      <x:c r="D120" s="1" t="n">
        <x:v>113</x:v>
      </x:c>
      <x:c r="E120" s="1" t="n">
        <x:v>129</x:v>
      </x:c>
      <x:c r="F120" s="1" t="str">
        <x:v>2A</x:v>
      </x:c>
      <x:c r="G120" s="1" t="str">
        <x:v>No</x:v>
      </x:c>
      <x:c r="H120" s="1" t="str">
        <x:v>Greencastle Community School Corp</x:v>
      </x:c>
      <x:c r="I120" s="1" t="n">
        <x:v>869</x:v>
      </x:c>
      <x:c r="J120" s="1" t="n">
        <x:v>1746</x:v>
      </x:c>
      <x:c r="K120" s="10" t="n">
        <x:f>IF(J120="",0,I120/J120)</x:f>
        <x:v>0.497709049255441</x:v>
      </x:c>
      <x:c r="L120" s="1" t="n">
        <x:f>SUM(B120:D120)</x:f>
        <x:v>357</x:v>
      </x:c>
      <x:c r="M120" s="11" t="n">
        <x:f>L120*(1-$B$4*K120)</x:f>
        <x:v>285.92714776632306</x:v>
      </x:c>
      <x:c r="N120" s="1" t="n">
        <x:f>COUNTIFS($M$11:$M$326,"&gt;"&amp;M120)+COUNTIFS($M$11:M120,M120)</x:f>
        <x:v>206</x:v>
      </x:c>
      <x:c r="O120" s="1" t="str">
        <x:f>IF(N120&lt;=$D$6,$D$4,IF(N120&lt;=$E$6,$E$4,IF(N120&lt;=$F$6,$F$4,IF(N120&lt;=$G$6,$G$4,IF(N120&lt;=$H$6,$H$4,$I$4)))))</x:f>
        <x:v>3A</x:v>
      </x:c>
      <x:c r="P120" s="1" t="str">
        <x:f>IF(AND(G120="Yes",VALUE(LEFT(F120,1))&gt;VALUE(LEFT(O120,1))),"Yes","No")</x:f>
        <x:v>No</x:v>
      </x:c>
      <x:c r="Q120" s="1" t="str">
        <x:v>Corporation FRL proxy</x:v>
      </x:c>
      <x:c r="R120" s="1" t="str">
        <x:v>6755</x:v>
      </x:c>
      <x:c r="S120" s="1" t="str">
        <x:v>Supplied football classification PDF; 2025–26 grade counts</x:v>
      </x:c>
      <x:c r="T120" s="1" t="str">
        <x:v>Supplied corporation-enrollment-ethnicity-free-reduced-price-meal-status-2006-26.xlsx, 2026 sheet</x:v>
      </x:c>
    </x:row>
    <x:row r="121" ht="20" customHeight="1">
      <x:c r="A121" s="1" t="str">
        <x:v>Greenfield-Central</x:v>
      </x:c>
      <x:c r="B121" s="1" t="n">
        <x:v>361</x:v>
      </x:c>
      <x:c r="C121" s="1" t="n">
        <x:v>340</x:v>
      </x:c>
      <x:c r="D121" s="1" t="n">
        <x:v>360</x:v>
      </x:c>
      <x:c r="E121" s="1" t="n">
        <x:v>370</x:v>
      </x:c>
      <x:c r="F121" s="1" t="str">
        <x:v>5A</x:v>
      </x:c>
      <x:c r="G121" s="1" t="str">
        <x:v>No</x:v>
      </x:c>
      <x:c r="H121" s="1" t="str">
        <x:v>Greenfield-Central Com Schools</x:v>
      </x:c>
      <x:c r="I121" s="1" t="n">
        <x:v>1667</x:v>
      </x:c>
      <x:c r="J121" s="1" t="n">
        <x:v>4340</x:v>
      </x:c>
      <x:c r="K121" s="10" t="n">
        <x:f>IF(J121="",0,I121/J121)</x:f>
        <x:v>0.38410138248847925</x:v>
      </x:c>
      <x:c r="L121" s="1" t="n">
        <x:f>SUM(B121:D121)</x:f>
        <x:v>1061</x:v>
      </x:c>
      <x:c r="M121" s="11" t="n">
        <x:f>L121*(1-$B$4*K121)</x:f>
        <x:v>897.9873732718894</x:v>
      </x:c>
      <x:c r="N121" s="1" t="n">
        <x:f>COUNTIFS($M$11:$M$326,"&gt;"&amp;M121)+COUNTIFS($M$11:M121,M121)</x:f>
        <x:v>58</x:v>
      </x:c>
      <x:c r="O121" s="1" t="str">
        <x:f>IF(N121&lt;=$D$6,$D$4,IF(N121&lt;=$E$6,$E$4,IF(N121&lt;=$F$6,$F$4,IF(N121&lt;=$G$6,$G$4,IF(N121&lt;=$H$6,$H$4,$I$4)))))</x:f>
        <x:v>5A</x:v>
      </x:c>
      <x:c r="P121" s="1" t="str">
        <x:f>IF(AND(G121="Yes",VALUE(LEFT(F121,1))&gt;VALUE(LEFT(O121,1))),"Yes","No")</x:f>
        <x:v>No</x:v>
      </x:c>
      <x:c r="Q121" s="1" t="str">
        <x:v>Corporation FRL proxy</x:v>
      </x:c>
      <x:c r="R121" s="1" t="str">
        <x:v>3125</x:v>
      </x:c>
      <x:c r="S121" s="1" t="str">
        <x:v>Supplied football classification PDF; 2025–26 grade counts</x:v>
      </x:c>
      <x:c r="T121" s="1" t="str">
        <x:v>Supplied corporation-enrollment-ethnicity-free-reduced-price-meal-status-2006-26.xlsx, 2026 sheet</x:v>
      </x:c>
    </x:row>
    <x:row r="122" ht="20" customHeight="1">
      <x:c r="A122" s="1" t="str">
        <x:v>Greensburg</x:v>
      </x:c>
      <x:c r="B122" s="1" t="n">
        <x:v>152</x:v>
      </x:c>
      <x:c r="C122" s="1" t="n">
        <x:v>158</x:v>
      </x:c>
      <x:c r="D122" s="1" t="n">
        <x:v>167</x:v>
      </x:c>
      <x:c r="E122" s="1" t="n">
        <x:v>125</x:v>
      </x:c>
      <x:c r="F122" s="1" t="str">
        <x:v>3A</x:v>
      </x:c>
      <x:c r="G122" s="1" t="str">
        <x:v>No</x:v>
      </x:c>
      <x:c r="H122" s="1" t="str">
        <x:v>Greensburg Community Schools</x:v>
      </x:c>
      <x:c r="I122" s="1" t="n">
        <x:v>925</x:v>
      </x:c>
      <x:c r="J122" s="1" t="n">
        <x:v>2011</x:v>
      </x:c>
      <x:c r="K122" s="10" t="n">
        <x:f>IF(J122="",0,I122/J122)</x:f>
        <x:v>0.45997016409746394</x:v>
      </x:c>
      <x:c r="L122" s="1" t="n">
        <x:f>SUM(B122:D122)</x:f>
        <x:v>477</x:v>
      </x:c>
      <x:c r="M122" s="11" t="n">
        <x:f>L122*(1-$B$4*K122)</x:f>
        <x:v>389.23769269020386</x:v>
      </x:c>
      <x:c r="N122" s="1" t="n">
        <x:f>COUNTIFS($M$11:$M$326,"&gt;"&amp;M122)+COUNTIFS($M$11:M122,M122)</x:f>
        <x:v>156</x:v>
      </x:c>
      <x:c r="O122" s="1" t="str">
        <x:f>IF(N122&lt;=$D$6,$D$4,IF(N122&lt;=$E$6,$E$4,IF(N122&lt;=$F$6,$F$4,IF(N122&lt;=$G$6,$G$4,IF(N122&lt;=$H$6,$H$4,$I$4)))))</x:f>
        <x:v>4A</x:v>
      </x:c>
      <x:c r="P122" s="1" t="str">
        <x:f>IF(AND(G122="Yes",VALUE(LEFT(F122,1))&gt;VALUE(LEFT(O122,1))),"Yes","No")</x:f>
        <x:v>No</x:v>
      </x:c>
      <x:c r="Q122" s="1" t="str">
        <x:v>Corporation FRL proxy</x:v>
      </x:c>
      <x:c r="R122" s="1" t="str">
        <x:v>1730</x:v>
      </x:c>
      <x:c r="S122" s="1" t="str">
        <x:v>Supplied football classification PDF; 2025–26 grade counts</x:v>
      </x:c>
      <x:c r="T122" s="1" t="str">
        <x:v>Supplied corporation-enrollment-ethnicity-free-reduced-price-meal-status-2006-26.xlsx, 2026 sheet</x:v>
      </x:c>
    </x:row>
    <x:row r="123" ht="20" customHeight="1">
      <x:c r="A123" s="1" t="str">
        <x:v>Greenwood Christian Academy</x:v>
      </x:c>
      <x:c r="B123" s="1" t="n">
        <x:v>66</x:v>
      </x:c>
      <x:c r="C123" s="1" t="n">
        <x:v>64</x:v>
      </x:c>
      <x:c r="D123" s="1" t="n">
        <x:v>63</x:v>
      </x:c>
      <x:c r="E123" s="1" t="n">
        <x:v>51</x:v>
      </x:c>
      <x:c r="F123" s="1" t="str">
        <x:v>1A</x:v>
      </x:c>
      <x:c r="G123" s="1" t="str">
        <x:v>No</x:v>
      </x:c>
      <x:c r="H123" s="1" t="str">
        <x:v>Greenwood Christian Academy</x:v>
      </x:c>
      <x:c r="I123" s="1" t="n">
        <x:v>57</x:v>
      </x:c>
      <x:c r="J123" s="1" t="n">
        <x:v>244</x:v>
      </x:c>
      <x:c r="K123" s="10" t="n">
        <x:f>IF(J123="",0,I123/J123)</x:f>
        <x:v>0.2336065573770492</x:v>
      </x:c>
      <x:c r="L123" s="1" t="n">
        <x:f>SUM(B123:D123)</x:f>
        <x:v>193</x:v>
      </x:c>
      <x:c r="M123" s="11" t="n">
        <x:f>L123*(1-$B$4*K123)</x:f>
        <x:v>174.9655737704918</x:v>
      </x:c>
      <x:c r="N123" s="1" t="n">
        <x:f>COUNTIFS($M$11:$M$326,"&gt;"&amp;M123)+COUNTIFS($M$11:M123,M123)</x:f>
        <x:v>287</x:v>
      </x:c>
      <x:c r="O123" s="1" t="str">
        <x:f>IF(N123&lt;=$D$6,$D$4,IF(N123&lt;=$E$6,$E$4,IF(N123&lt;=$F$6,$F$4,IF(N123&lt;=$G$6,$G$4,IF(N123&lt;=$H$6,$H$4,$I$4)))))</x:f>
        <x:v>1A</x:v>
      </x:c>
      <x:c r="P123" s="1" t="str">
        <x:f>IF(AND(G123="Yes",VALUE(LEFT(F123,1))&gt;VALUE(LEFT(O123,1))),"Yes","No")</x:f>
        <x:v>No</x:v>
      </x:c>
      <x:c r="Q123" s="1" t="str">
        <x:v>School NSLP proxy</x:v>
      </x:c>
      <x:c r="R123" s="1" t="str">
        <x:v>C954</x:v>
      </x:c>
      <x:c r="S123" s="1" t="str">
        <x:v>Supplied football classification PDF; 2025–26 grade counts</x:v>
      </x:c>
      <x:c r="T123" s="1" t="str">
        <x:v>https://www.in.gov/doe/files/FY2026-idoe-enrollment-nslp-report011626.pdf</x:v>
      </x:c>
    </x:row>
    <x:row r="124" ht="20" customHeight="1">
      <x:c r="A124" s="1" t="str">
        <x:v>Greenwood Community</x:v>
      </x:c>
      <x:c r="B124" s="1" t="n">
        <x:v>311</x:v>
      </x:c>
      <x:c r="C124" s="1" t="n">
        <x:v>333</x:v>
      </x:c>
      <x:c r="D124" s="1" t="n">
        <x:v>280</x:v>
      </x:c>
      <x:c r="E124" s="1" t="n">
        <x:v>288</x:v>
      </x:c>
      <x:c r="F124" s="1" t="str">
        <x:v>4A</x:v>
      </x:c>
      <x:c r="G124" s="1" t="str">
        <x:v>No</x:v>
      </x:c>
      <x:c r="H124" s="1" t="str">
        <x:v>Greenwood Community Sch Corp</x:v>
      </x:c>
      <x:c r="I124" s="1" t="n">
        <x:v>1991</x:v>
      </x:c>
      <x:c r="J124" s="1" t="n">
        <x:v>4011</x:v>
      </x:c>
      <x:c r="K124" s="10" t="n">
        <x:f>IF(J124="",0,I124/J124)</x:f>
        <x:v>0.49638494141111944</x:v>
      </x:c>
      <x:c r="L124" s="1" t="n">
        <x:f>SUM(B124:D124)</x:f>
        <x:v>924</x:v>
      </x:c>
      <x:c r="M124" s="11" t="n">
        <x:f>L124*(1-$B$4*K124)</x:f>
        <x:v>740.5361256544503</x:v>
      </x:c>
      <x:c r="N124" s="1" t="n">
        <x:f>COUNTIFS($M$11:$M$326,"&gt;"&amp;M124)+COUNTIFS($M$11:M124,M124)</x:f>
        <x:v>78</x:v>
      </x:c>
      <x:c r="O124" s="1" t="str">
        <x:f>IF(N124&lt;=$D$6,$D$4,IF(N124&lt;=$E$6,$E$4,IF(N124&lt;=$F$6,$F$4,IF(N124&lt;=$G$6,$G$4,IF(N124&lt;=$H$6,$H$4,$I$4)))))</x:f>
        <x:v>5A</x:v>
      </x:c>
      <x:c r="P124" s="1" t="str">
        <x:f>IF(AND(G124="Yes",VALUE(LEFT(F124,1))&gt;VALUE(LEFT(O124,1))),"Yes","No")</x:f>
        <x:v>No</x:v>
      </x:c>
      <x:c r="Q124" s="1" t="str">
        <x:v>Corporation FRL proxy</x:v>
      </x:c>
      <x:c r="R124" s="1" t="str">
        <x:v>4245</x:v>
      </x:c>
      <x:c r="S124" s="1" t="str">
        <x:v>Supplied football classification PDF; 2025–26 grade counts</x:v>
      </x:c>
      <x:c r="T124" s="1" t="str">
        <x:v>Supplied corporation-enrollment-ethnicity-free-reduced-price-meal-status-2006-26.xlsx, 2026 sheet</x:v>
      </x:c>
    </x:row>
    <x:row r="125" ht="20" customHeight="1">
      <x:c r="A125" s="1" t="str">
        <x:v>Griffith</x:v>
      </x:c>
      <x:c r="B125" s="1" t="n">
        <x:v>147</x:v>
      </x:c>
      <x:c r="C125" s="1" t="n">
        <x:v>160</x:v>
      </x:c>
      <x:c r="D125" s="1" t="n">
        <x:v>179</x:v>
      </x:c>
      <x:c r="E125" s="1" t="n">
        <x:v>156</x:v>
      </x:c>
      <x:c r="F125" s="1" t="str">
        <x:v>3A</x:v>
      </x:c>
      <x:c r="G125" s="1" t="str">
        <x:v>No</x:v>
      </x:c>
      <x:c r="H125" s="1" t="str">
        <x:v>Griffith Public Schools</x:v>
      </x:c>
      <x:c r="I125" s="1" t="n">
        <x:v>1164</x:v>
      </x:c>
      <x:c r="J125" s="1" t="n">
        <x:v>2019</x:v>
      </x:c>
      <x:c r="K125" s="10" t="n">
        <x:f>IF(J125="",0,I125/J125)</x:f>
        <x:v>0.5765230312035661</x:v>
      </x:c>
      <x:c r="L125" s="1" t="n">
        <x:f>SUM(B125:D125)</x:f>
        <x:v>486</x:v>
      </x:c>
      <x:c r="M125" s="11" t="n">
        <x:f>L125*(1-$B$4*K125)</x:f>
        <x:v>373.92392273402675</x:v>
      </x:c>
      <x:c r="N125" s="1" t="n">
        <x:f>COUNTIFS($M$11:$M$326,"&gt;"&amp;M125)+COUNTIFS($M$11:M125,M125)</x:f>
        <x:v>161</x:v>
      </x:c>
      <x:c r="O125" s="1" t="str">
        <x:f>IF(N125&lt;=$D$6,$D$4,IF(N125&lt;=$E$6,$E$4,IF(N125&lt;=$F$6,$F$4,IF(N125&lt;=$G$6,$G$4,IF(N125&lt;=$H$6,$H$4,$I$4)))))</x:f>
        <x:v>3A</x:v>
      </x:c>
      <x:c r="P125" s="1" t="str">
        <x:f>IF(AND(G125="Yes",VALUE(LEFT(F125,1))&gt;VALUE(LEFT(O125,1))),"Yes","No")</x:f>
        <x:v>No</x:v>
      </x:c>
      <x:c r="Q125" s="1" t="str">
        <x:v>Corporation FRL proxy</x:v>
      </x:c>
      <x:c r="R125" s="1" t="str">
        <x:v>4700</x:v>
      </x:c>
      <x:c r="S125" s="1" t="str">
        <x:v>Supplied football classification PDF; 2025–26 grade counts</x:v>
      </x:c>
      <x:c r="T125" s="1" t="str">
        <x:v>Supplied corporation-enrollment-ethnicity-free-reduced-price-meal-status-2006-26.xlsx, 2026 sheet</x:v>
      </x:c>
    </x:row>
    <x:row r="126" ht="20" customHeight="1">
      <x:c r="A126" s="1" t="str">
        <x:v>Guerin Catholic</x:v>
      </x:c>
      <x:c r="B126" s="1" t="n">
        <x:v>208</x:v>
      </x:c>
      <x:c r="C126" s="1" t="n">
        <x:v>196</x:v>
      </x:c>
      <x:c r="D126" s="1" t="n">
        <x:v>196</x:v>
      </x:c>
      <x:c r="E126" s="1" t="n">
        <x:v>199</x:v>
      </x:c>
      <x:c r="F126" s="1" t="str">
        <x:v>4A</x:v>
      </x:c>
      <x:c r="G126" s="1" t="str">
        <x:v>No</x:v>
      </x:c>
      <x:c r="H126" s="1" t="str">
        <x:v>Guerin Catholic</x:v>
      </x:c>
      <x:c r="I126" s="1" t="n">
        <x:v>17</x:v>
      </x:c>
      <x:c r="J126" s="1" t="n">
        <x:v>799</x:v>
      </x:c>
      <x:c r="K126" s="10" t="n">
        <x:f>IF(J126="",0,I126/J126)</x:f>
        <x:v>0.02127659574468085</x:v>
      </x:c>
      <x:c r="L126" s="1" t="n">
        <x:f>SUM(B126:D126)</x:f>
        <x:v>600</x:v>
      </x:c>
      <x:c r="M126" s="11" t="n">
        <x:f>L126*(1-$B$4*K126)</x:f>
        <x:v>594.8936170212766</x:v>
      </x:c>
      <x:c r="N126" s="1" t="n">
        <x:f>COUNTIFS($M$11:$M$326,"&gt;"&amp;M126)+COUNTIFS($M$11:M126,M126)</x:f>
        <x:v>107</x:v>
      </x:c>
      <x:c r="O126" s="1" t="str">
        <x:f>IF(N126&lt;=$D$6,$D$4,IF(N126&lt;=$E$6,$E$4,IF(N126&lt;=$F$6,$F$4,IF(N126&lt;=$G$6,$G$4,IF(N126&lt;=$H$6,$H$4,$I$4)))))</x:f>
        <x:v>4A</x:v>
      </x:c>
      <x:c r="P126" s="1" t="str">
        <x:f>IF(AND(G126="Yes",VALUE(LEFT(F126,1))&gt;VALUE(LEFT(O126,1))),"Yes","No")</x:f>
        <x:v>No</x:v>
      </x:c>
      <x:c r="Q126" s="1" t="str">
        <x:v>School NSLP proxy</x:v>
      </x:c>
      <x:c r="R126" s="1" t="str">
        <x:v>B249</x:v>
      </x:c>
      <x:c r="S126" s="1" t="str">
        <x:v>Supplied football classification PDF; 2025–26 grade counts</x:v>
      </x:c>
      <x:c r="T126" s="1" t="str">
        <x:v>https://www.in.gov/doe/files/FY2026-idoe-enrollment-nslp-report011626.pdf</x:v>
      </x:c>
    </x:row>
    <x:row r="127" ht="20" customHeight="1">
      <x:c r="A127" s="1" t="str">
        <x:v>Hagerstown</x:v>
      </x:c>
      <x:c r="B127" s="1" t="n">
        <x:v>81</x:v>
      </x:c>
      <x:c r="C127" s="1" t="n">
        <x:v>110</x:v>
      </x:c>
      <x:c r="D127" s="1" t="n">
        <x:v>83</x:v>
      </x:c>
      <x:c r="E127" s="1" t="n">
        <x:v>90</x:v>
      </x:c>
      <x:c r="F127" s="1" t="str">
        <x:v>2A</x:v>
      </x:c>
      <x:c r="G127" s="1" t="str">
        <x:v>No</x:v>
      </x:c>
      <x:c r="H127" s="1" t="str">
        <x:v>Nettle Creek School Corporation</x:v>
      </x:c>
      <x:c r="I127" s="1" t="n">
        <x:v>503</x:v>
      </x:c>
      <x:c r="J127" s="1" t="n">
        <x:v>1158</x:v>
      </x:c>
      <x:c r="K127" s="10" t="n">
        <x:f>IF(J127="",0,I127/J127)</x:f>
        <x:v>0.43436960276338515</x:v>
      </x:c>
      <x:c r="L127" s="1" t="n">
        <x:f>SUM(B127:D127)</x:f>
        <x:v>274</x:v>
      </x:c>
      <x:c r="M127" s="11" t="n">
        <x:f>L127*(1-$B$4*K127)</x:f>
        <x:v>226.39309153713296</x:v>
      </x:c>
      <x:c r="N127" s="1" t="n">
        <x:f>COUNTIFS($M$11:$M$326,"&gt;"&amp;M127)+COUNTIFS($M$11:M127,M127)</x:f>
        <x:v>245</x:v>
      </x:c>
      <x:c r="O127" s="1" t="str">
        <x:f>IF(N127&lt;=$D$6,$D$4,IF(N127&lt;=$E$6,$E$4,IF(N127&lt;=$F$6,$F$4,IF(N127&lt;=$G$6,$G$4,IF(N127&lt;=$H$6,$H$4,$I$4)))))</x:f>
        <x:v>2A</x:v>
      </x:c>
      <x:c r="P127" s="1" t="str">
        <x:f>IF(AND(G127="Yes",VALUE(LEFT(F127,1))&gt;VALUE(LEFT(O127,1))),"Yes","No")</x:f>
        <x:v>No</x:v>
      </x:c>
      <x:c r="Q127" s="1" t="str">
        <x:v>Corporation FRL proxy</x:v>
      </x:c>
      <x:c r="R127" s="1" t="str">
        <x:v>8305</x:v>
      </x:c>
      <x:c r="S127" s="1" t="str">
        <x:v>Supplied football classification PDF; 2025–26 grade counts</x:v>
      </x:c>
      <x:c r="T127" s="1" t="str">
        <x:v>Supplied corporation-enrollment-ethnicity-free-reduced-price-meal-status-2006-26.xlsx, 2026 sheet</x:v>
      </x:c>
    </x:row>
    <x:row r="128" ht="20" customHeight="1">
      <x:c r="A128" s="1" t="str">
        <x:v>Hamilton Heights</x:v>
      </x:c>
      <x:c r="B128" s="1" t="n">
        <x:v>216</x:v>
      </x:c>
      <x:c r="C128" s="1" t="n">
        <x:v>180</x:v>
      </x:c>
      <x:c r="D128" s="1" t="n">
        <x:v>166</x:v>
      </x:c>
      <x:c r="E128" s="1" t="n">
        <x:v>171</x:v>
      </x:c>
      <x:c r="F128" s="1" t="str">
        <x:v>3A</x:v>
      </x:c>
      <x:c r="G128" s="1" t="str">
        <x:v>No</x:v>
      </x:c>
      <x:c r="H128" s="1" t="str">
        <x:v>Hamilton Heights School Corp</x:v>
      </x:c>
      <x:c r="I128" s="1" t="n">
        <x:v>710</x:v>
      </x:c>
      <x:c r="J128" s="1" t="n">
        <x:v>2280</x:v>
      </x:c>
      <x:c r="K128" s="10" t="n">
        <x:f>IF(J128="",0,I128/J128)</x:f>
        <x:v>0.31140350877192985</x:v>
      </x:c>
      <x:c r="L128" s="1" t="n">
        <x:f>SUM(B128:D128)</x:f>
        <x:v>562</x:v>
      </x:c>
      <x:c r="M128" s="11" t="n">
        <x:f>L128*(1-$B$4*K128)</x:f>
        <x:v>491.99649122807017</x:v>
      </x:c>
      <x:c r="N128" s="1" t="n">
        <x:f>COUNTIFS($M$11:$M$326,"&gt;"&amp;M128)+COUNTIFS($M$11:M128,M128)</x:f>
        <x:v>131</x:v>
      </x:c>
      <x:c r="O128" s="1" t="str">
        <x:f>IF(N128&lt;=$D$6,$D$4,IF(N128&lt;=$E$6,$E$4,IF(N128&lt;=$F$6,$F$4,IF(N128&lt;=$G$6,$G$4,IF(N128&lt;=$H$6,$H$4,$I$4)))))</x:f>
        <x:v>4A</x:v>
      </x:c>
      <x:c r="P128" s="1" t="str">
        <x:f>IF(AND(G128="Yes",VALUE(LEFT(F128,1))&gt;VALUE(LEFT(O128,1))),"Yes","No")</x:f>
        <x:v>No</x:v>
      </x:c>
      <x:c r="Q128" s="1" t="str">
        <x:v>Corporation FRL proxy</x:v>
      </x:c>
      <x:c r="R128" s="1" t="str">
        <x:v>3025</x:v>
      </x:c>
      <x:c r="S128" s="1" t="str">
        <x:v>Supplied football classification PDF; 2025–26 grade counts</x:v>
      </x:c>
      <x:c r="T128" s="1" t="str">
        <x:v>Supplied corporation-enrollment-ethnicity-free-reduced-price-meal-status-2006-26.xlsx, 2026 sheet</x:v>
      </x:c>
    </x:row>
    <x:row r="129" ht="20" customHeight="1">
      <x:c r="A129" s="1" t="str">
        <x:v>Hamilton Southeastern</x:v>
      </x:c>
      <x:c r="B129" s="1" t="n">
        <x:v>822</x:v>
      </x:c>
      <x:c r="C129" s="1" t="n">
        <x:v>908</x:v>
      </x:c>
      <x:c r="D129" s="1" t="n">
        <x:v>850</x:v>
      </x:c>
      <x:c r="E129" s="1" t="n">
        <x:v>803</x:v>
      </x:c>
      <x:c r="F129" s="1" t="str">
        <x:v>6A</x:v>
      </x:c>
      <x:c r="G129" s="1" t="str">
        <x:v>No</x:v>
      </x:c>
      <x:c r="H129" s="1" t="str">
        <x:v>Hamilton Southeastern Schools</x:v>
      </x:c>
      <x:c r="I129" s="1" t="n">
        <x:v>4324</x:v>
      </x:c>
      <x:c r="J129" s="1" t="n">
        <x:v>20633</x:v>
      </x:c>
      <x:c r="K129" s="10" t="n">
        <x:f>IF(J129="",0,I129/J129)</x:f>
        <x:v>0.20956719817767655</x:v>
      </x:c>
      <x:c r="L129" s="1" t="n">
        <x:f>SUM(B129:D129)</x:f>
        <x:v>2580</x:v>
      </x:c>
      <x:c r="M129" s="11" t="n">
        <x:f>L129*(1-$B$4*K129)</x:f>
        <x:v>2363.726651480638</x:v>
      </x:c>
      <x:c r="N129" s="1" t="n">
        <x:f>COUNTIFS($M$11:$M$326,"&gt;"&amp;M129)+COUNTIFS($M$11:M129,M129)</x:f>
        <x:v>4</x:v>
      </x:c>
      <x:c r="O129" s="1" t="str">
        <x:f>IF(N129&lt;=$D$6,$D$4,IF(N129&lt;=$E$6,$E$4,IF(N129&lt;=$F$6,$F$4,IF(N129&lt;=$G$6,$G$4,IF(N129&lt;=$H$6,$H$4,$I$4)))))</x:f>
        <x:v>6A</x:v>
      </x:c>
      <x:c r="P129" s="1" t="str">
        <x:f>IF(AND(G129="Yes",VALUE(LEFT(F129,1))&gt;VALUE(LEFT(O129,1))),"Yes","No")</x:f>
        <x:v>No</x:v>
      </x:c>
      <x:c r="Q129" s="1" t="str">
        <x:v>Corporation FRL proxy</x:v>
      </x:c>
      <x:c r="R129" s="1" t="str">
        <x:v>3005</x:v>
      </x:c>
      <x:c r="S129" s="1" t="str">
        <x:v>Supplied football classification PDF; 2025–26 grade counts</x:v>
      </x:c>
      <x:c r="T129" s="1" t="str">
        <x:v>Supplied corporation-enrollment-ethnicity-free-reduced-price-meal-status-2006-26.xlsx, 2026 sheet</x:v>
      </x:c>
    </x:row>
    <x:row r="130" ht="20" customHeight="1">
      <x:c r="A130" s="1" t="str">
        <x:v>Hammond Bishop Noll</x:v>
      </x:c>
      <x:c r="B130" s="1" t="n">
        <x:v>203</x:v>
      </x:c>
      <x:c r="C130" s="1" t="n">
        <x:v>205</x:v>
      </x:c>
      <x:c r="D130" s="1" t="n">
        <x:v>171</x:v>
      </x:c>
      <x:c r="E130" s="1" t="n">
        <x:v>171</x:v>
      </x:c>
      <x:c r="F130" s="1" t="str">
        <x:v>3A</x:v>
      </x:c>
      <x:c r="G130" s="1" t="str">
        <x:v>No</x:v>
      </x:c>
      <x:c r="H130" s="1" t="str">
        <x:v>Hammond Bishop Noll</x:v>
      </x:c>
      <x:c r="I130" s="1" t="n">
        <x:v>435</x:v>
      </x:c>
      <x:c r="J130" s="1" t="n">
        <x:v>750</x:v>
      </x:c>
      <x:c r="K130" s="10" t="n">
        <x:f>IF(J130="",0,I130/J130)</x:f>
        <x:v>0.58</x:v>
      </x:c>
      <x:c r="L130" s="1" t="n">
        <x:f>SUM(B130:D130)</x:f>
        <x:v>579</x:v>
      </x:c>
      <x:c r="M130" s="11" t="n">
        <x:f>L130*(1-$B$4*K130)</x:f>
        <x:v>444.672</x:v>
      </x:c>
      <x:c r="N130" s="1" t="n">
        <x:f>COUNTIFS($M$11:$M$326,"&gt;"&amp;M130)+COUNTIFS($M$11:M130,M130)</x:f>
        <x:v>140</x:v>
      </x:c>
      <x:c r="O130" s="1" t="str">
        <x:f>IF(N130&lt;=$D$6,$D$4,IF(N130&lt;=$E$6,$E$4,IF(N130&lt;=$F$6,$F$4,IF(N130&lt;=$G$6,$G$4,IF(N130&lt;=$H$6,$H$4,$I$4)))))</x:f>
        <x:v>4A</x:v>
      </x:c>
      <x:c r="P130" s="1" t="str">
        <x:f>IF(AND(G130="Yes",VALUE(LEFT(F130,1))&gt;VALUE(LEFT(O130,1))),"Yes","No")</x:f>
        <x:v>No</x:v>
      </x:c>
      <x:c r="Q130" s="1" t="str">
        <x:v>School NSLP proxy</x:v>
      </x:c>
      <x:c r="R130" s="1" t="str">
        <x:v>B970</x:v>
      </x:c>
      <x:c r="S130" s="1" t="str">
        <x:v>Supplied football classification PDF; 2025–26 grade counts</x:v>
      </x:c>
      <x:c r="T130" s="1" t="str">
        <x:v>https://www.in.gov/doe/files/FY2026-idoe-enrollment-nslp-report011626.pdf</x:v>
      </x:c>
    </x:row>
    <x:row r="131" ht="20" customHeight="1">
      <x:c r="A131" s="1" t="str">
        <x:v>Hammond Central</x:v>
      </x:c>
      <x:c r="B131" s="1" t="n">
        <x:v>379</x:v>
      </x:c>
      <x:c r="C131" s="1" t="n">
        <x:v>383</x:v>
      </x:c>
      <x:c r="D131" s="1" t="n">
        <x:v>456</x:v>
      </x:c>
      <x:c r="E131" s="1" t="n">
        <x:v>399</x:v>
      </x:c>
      <x:c r="F131" s="1" t="str">
        <x:v>5A</x:v>
      </x:c>
      <x:c r="G131" s="1" t="str">
        <x:v>No</x:v>
      </x:c>
      <x:c r="H131" s="1" t="str">
        <x:v>School City of Hammond</x:v>
      </x:c>
      <x:c r="I131" s="1" t="n">
        <x:v>5574</x:v>
      </x:c>
      <x:c r="J131" s="1" t="n">
        <x:v>9705</x:v>
      </x:c>
      <x:c r="K131" s="10" t="n">
        <x:f>IF(J131="",0,I131/J131)</x:f>
        <x:v>0.5743431221020092</x:v>
      </x:c>
      <x:c r="L131" s="1" t="n">
        <x:f>SUM(B131:D131)</x:f>
        <x:v>1218</x:v>
      </x:c>
      <x:c r="M131" s="11" t="n">
        <x:f>L131*(1-$B$4*K131)</x:f>
        <x:v>938.1800309119011</x:v>
      </x:c>
      <x:c r="N131" s="1" t="n">
        <x:f>COUNTIFS($M$11:$M$326,"&gt;"&amp;M131)+COUNTIFS($M$11:M131,M131)</x:f>
        <x:v>55</x:v>
      </x:c>
      <x:c r="O131" s="1" t="str">
        <x:f>IF(N131&lt;=$D$6,$D$4,IF(N131&lt;=$E$6,$E$4,IF(N131&lt;=$F$6,$F$4,IF(N131&lt;=$G$6,$G$4,IF(N131&lt;=$H$6,$H$4,$I$4)))))</x:f>
        <x:v>5A</x:v>
      </x:c>
      <x:c r="P131" s="1" t="str">
        <x:f>IF(AND(G131="Yes",VALUE(LEFT(F131,1))&gt;VALUE(LEFT(O131,1))),"Yes","No")</x:f>
        <x:v>No</x:v>
      </x:c>
      <x:c r="Q131" s="1" t="str">
        <x:v>Corporation FRL proxy</x:v>
      </x:c>
      <x:c r="R131" s="1" t="str">
        <x:v>4710</x:v>
      </x:c>
      <x:c r="S131" s="1" t="str">
        <x:v>Supplied football classification PDF; 2025–26 grade counts</x:v>
      </x:c>
      <x:c r="T131" s="1" t="str">
        <x:v>Supplied corporation-enrollment-ethnicity-free-reduced-price-meal-status-2006-26.xlsx, 2026 sheet</x:v>
      </x:c>
    </x:row>
    <x:row r="132" ht="20" customHeight="1">
      <x:c r="A132" s="1" t="str">
        <x:v>Hammond Morton</x:v>
      </x:c>
      <x:c r="B132" s="1" t="n">
        <x:v>309</x:v>
      </x:c>
      <x:c r="C132" s="1" t="n">
        <x:v>326</x:v>
      </x:c>
      <x:c r="D132" s="1" t="n">
        <x:v>331</x:v>
      </x:c>
      <x:c r="E132" s="1" t="n">
        <x:v>324</x:v>
      </x:c>
      <x:c r="F132" s="1" t="str">
        <x:v>4A</x:v>
      </x:c>
      <x:c r="G132" s="1" t="str">
        <x:v>No</x:v>
      </x:c>
      <x:c r="H132" s="1" t="str">
        <x:v>School City of Hammond</x:v>
      </x:c>
      <x:c r="I132" s="1" t="n">
        <x:v>5574</x:v>
      </x:c>
      <x:c r="J132" s="1" t="n">
        <x:v>9705</x:v>
      </x:c>
      <x:c r="K132" s="10" t="n">
        <x:f>IF(J132="",0,I132/J132)</x:f>
        <x:v>0.5743431221020092</x:v>
      </x:c>
      <x:c r="L132" s="1" t="n">
        <x:f>SUM(B132:D132)</x:f>
        <x:v>966</x:v>
      </x:c>
      <x:c r="M132" s="11" t="n">
        <x:f>L132*(1-$B$4*K132)</x:f>
        <x:v>744.0738176197837</x:v>
      </x:c>
      <x:c r="N132" s="1" t="n">
        <x:f>COUNTIFS($M$11:$M$326,"&gt;"&amp;M132)+COUNTIFS($M$11:M132,M132)</x:f>
        <x:v>77</x:v>
      </x:c>
      <x:c r="O132" s="1" t="str">
        <x:f>IF(N132&lt;=$D$6,$D$4,IF(N132&lt;=$E$6,$E$4,IF(N132&lt;=$F$6,$F$4,IF(N132&lt;=$G$6,$G$4,IF(N132&lt;=$H$6,$H$4,$I$4)))))</x:f>
        <x:v>5A</x:v>
      </x:c>
      <x:c r="P132" s="1" t="str">
        <x:f>IF(AND(G132="Yes",VALUE(LEFT(F132,1))&gt;VALUE(LEFT(O132,1))),"Yes","No")</x:f>
        <x:v>No</x:v>
      </x:c>
      <x:c r="Q132" s="1" t="str">
        <x:v>Corporation FRL proxy</x:v>
      </x:c>
      <x:c r="R132" s="1" t="str">
        <x:v>4710</x:v>
      </x:c>
      <x:c r="S132" s="1" t="str">
        <x:v>Supplied football classification PDF; 2025–26 grade counts</x:v>
      </x:c>
      <x:c r="T132" s="1" t="str">
        <x:v>Supplied corporation-enrollment-ethnicity-free-reduced-price-meal-status-2006-26.xlsx, 2026 sheet</x:v>
      </x:c>
    </x:row>
    <x:row r="133" ht="20" customHeight="1">
      <x:c r="A133" s="1" t="str">
        <x:v>Hanover Central</x:v>
      </x:c>
      <x:c r="B133" s="1" t="n">
        <x:v>206</x:v>
      </x:c>
      <x:c r="C133" s="1" t="n">
        <x:v>215</x:v>
      </x:c>
      <x:c r="D133" s="1" t="n">
        <x:v>243</x:v>
      </x:c>
      <x:c r="E133" s="1" t="n">
        <x:v>211</x:v>
      </x:c>
      <x:c r="F133" s="1" t="str">
        <x:v>4A</x:v>
      </x:c>
      <x:c r="G133" s="1" t="str">
        <x:v>No</x:v>
      </x:c>
      <x:c r="H133" s="1" t="str">
        <x:v>Hanover Community School Corp</x:v>
      </x:c>
      <x:c r="I133" s="1" t="n">
        <x:v>557</x:v>
      </x:c>
      <x:c r="J133" s="1" t="n">
        <x:v>2794</x:v>
      </x:c>
      <x:c r="K133" s="10" t="n">
        <x:f>IF(J133="",0,I133/J133)</x:f>
        <x:v>0.19935576234788832</x:v>
      </x:c>
      <x:c r="L133" s="1" t="n">
        <x:f>SUM(B133:D133)</x:f>
        <x:v>664</x:v>
      </x:c>
      <x:c r="M133" s="11" t="n">
        <x:f>L133*(1-$B$4*K133)</x:f>
        <x:v>611.0511095204008</x:v>
      </x:c>
      <x:c r="N133" s="1" t="n">
        <x:f>COUNTIFS($M$11:$M$326,"&gt;"&amp;M133)+COUNTIFS($M$11:M133,M133)</x:f>
        <x:v>105</x:v>
      </x:c>
      <x:c r="O133" s="1" t="str">
        <x:f>IF(N133&lt;=$D$6,$D$4,IF(N133&lt;=$E$6,$E$4,IF(N133&lt;=$F$6,$F$4,IF(N133&lt;=$G$6,$G$4,IF(N133&lt;=$H$6,$H$4,$I$4)))))</x:f>
        <x:v>4A</x:v>
      </x:c>
      <x:c r="P133" s="1" t="str">
        <x:f>IF(AND(G133="Yes",VALUE(LEFT(F133,1))&gt;VALUE(LEFT(O133,1))),"Yes","No")</x:f>
        <x:v>No</x:v>
      </x:c>
      <x:c r="Q133" s="1" t="str">
        <x:v>Corporation FRL proxy</x:v>
      </x:c>
      <x:c r="R133" s="1" t="str">
        <x:v>4580</x:v>
      </x:c>
      <x:c r="S133" s="1" t="str">
        <x:v>Supplied football classification PDF; 2025–26 grade counts</x:v>
      </x:c>
      <x:c r="T133" s="1" t="str">
        <x:v>Supplied corporation-enrollment-ethnicity-free-reduced-price-meal-status-2006-26.xlsx, 2026 sheet</x:v>
      </x:c>
    </x:row>
    <x:row r="134" ht="20" customHeight="1">
      <x:c r="A134" s="1" t="str">
        <x:v>Harrison (West Lafayette)</x:v>
      </x:c>
      <x:c r="B134" s="1" t="n">
        <x:v>519</x:v>
      </x:c>
      <x:c r="C134" s="1" t="n">
        <x:v>569</x:v>
      </x:c>
      <x:c r="D134" s="1" t="n">
        <x:v>535</x:v>
      </x:c>
      <x:c r="E134" s="1" t="n">
        <x:v>502</x:v>
      </x:c>
      <x:c r="F134" s="1" t="str">
        <x:v>6A</x:v>
      </x:c>
      <x:c r="G134" s="1" t="str">
        <x:v>No</x:v>
      </x:c>
      <x:c r="H134" s="1" t="str">
        <x:v>Tippecanoe School Corp</x:v>
      </x:c>
      <x:c r="I134" s="1" t="n">
        <x:v>4905</x:v>
      </x:c>
      <x:c r="J134" s="1" t="n">
        <x:v>13423</x:v>
      </x:c>
      <x:c r="K134" s="10" t="n">
        <x:f>IF(J134="",0,I134/J134)</x:f>
        <x:v>0.3654175668628474</x:v>
      </x:c>
      <x:c r="L134" s="1" t="n">
        <x:f>SUM(B134:D134)</x:f>
        <x:v>1623</x:v>
      </x:c>
      <x:c r="M134" s="11" t="n">
        <x:f>L134*(1-$B$4*K134)</x:f>
        <x:v>1385.7709155926395</x:v>
      </x:c>
      <x:c r="N134" s="1" t="n">
        <x:f>COUNTIFS($M$11:$M$326,"&gt;"&amp;M134)+COUNTIFS($M$11:M134,M134)</x:f>
        <x:v>25</x:v>
      </x:c>
      <x:c r="O134" s="1" t="str">
        <x:f>IF(N134&lt;=$D$6,$D$4,IF(N134&lt;=$E$6,$E$4,IF(N134&lt;=$F$6,$F$4,IF(N134&lt;=$G$6,$G$4,IF(N134&lt;=$H$6,$H$4,$I$4)))))</x:f>
        <x:v>6A</x:v>
      </x:c>
      <x:c r="P134" s="1" t="str">
        <x:f>IF(AND(G134="Yes",VALUE(LEFT(F134,1))&gt;VALUE(LEFT(O134,1))),"Yes","No")</x:f>
        <x:v>No</x:v>
      </x:c>
      <x:c r="Q134" s="1" t="str">
        <x:v>Corporation FRL proxy</x:v>
      </x:c>
      <x:c r="R134" s="1" t="str">
        <x:v>7865</x:v>
      </x:c>
      <x:c r="S134" s="1" t="str">
        <x:v>Supplied football classification PDF; 2025–26 grade counts</x:v>
      </x:c>
      <x:c r="T134" s="1" t="str">
        <x:v>Supplied corporation-enrollment-ethnicity-free-reduced-price-meal-status-2006-26.xlsx, 2026 sheet</x:v>
      </x:c>
    </x:row>
    <x:row r="135" ht="20" customHeight="1">
      <x:c r="A135" s="1" t="str">
        <x:v>Henryville</x:v>
      </x:c>
      <x:c r="B135" s="1" t="n">
        <x:v>100</x:v>
      </x:c>
      <x:c r="C135" s="1" t="n">
        <x:v>76</x:v>
      </x:c>
      <x:c r="D135" s="1" t="n">
        <x:v>77</x:v>
      </x:c>
      <x:c r="E135" s="1" t="n">
        <x:v>69</x:v>
      </x:c>
      <x:c r="F135" s="1" t="str">
        <x:v>1A</x:v>
      </x:c>
      <x:c r="G135" s="1" t="str">
        <x:v>No</x:v>
      </x:c>
      <x:c r="H135" s="1" t="str">
        <x:v>Borden-Henryville School Corporation</x:v>
      </x:c>
      <x:c r="I135" s="1" t="n">
        <x:v>699</x:v>
      </x:c>
      <x:c r="J135" s="1" t="n">
        <x:v>1766</x:v>
      </x:c>
      <x:c r="K135" s="10" t="n">
        <x:f>IF(J135="",0,I135/J135)</x:f>
        <x:v>0.39580973952434884</x:v>
      </x:c>
      <x:c r="L135" s="1" t="n">
        <x:f>SUM(B135:D135)</x:f>
        <x:v>253</x:v>
      </x:c>
      <x:c r="M135" s="11" t="n">
        <x:f>L135*(1-$B$4*K135)</x:f>
        <x:v>212.9440543601359</x:v>
      </x:c>
      <x:c r="N135" s="1" t="n">
        <x:f>COUNTIFS($M$11:$M$326,"&gt;"&amp;M135)+COUNTIFS($M$11:M135,M135)</x:f>
        <x:v>256</x:v>
      </x:c>
      <x:c r="O135" s="1" t="str">
        <x:f>IF(N135&lt;=$D$6,$D$4,IF(N135&lt;=$E$6,$E$4,IF(N135&lt;=$F$6,$F$4,IF(N135&lt;=$G$6,$G$4,IF(N135&lt;=$H$6,$H$4,$I$4)))))</x:f>
        <x:v>2A</x:v>
      </x:c>
      <x:c r="P135" s="1" t="str">
        <x:f>IF(AND(G135="Yes",VALUE(LEFT(F135,1))&gt;VALUE(LEFT(O135,1))),"Yes","No")</x:f>
        <x:v>No</x:v>
      </x:c>
      <x:c r="Q135" s="1" t="str">
        <x:v>Corporation FRL proxy</x:v>
      </x:c>
      <x:c r="R135" s="1" t="str">
        <x:v>0935</x:v>
      </x:c>
      <x:c r="S135" s="1" t="str">
        <x:v>Supplied football classification PDF; 2025–26 grade counts</x:v>
      </x:c>
      <x:c r="T135" s="1" t="str">
        <x:v>Supplied corporation-enrollment-ethnicity-free-reduced-price-meal-status-2006-26.xlsx, 2026 sheet</x:v>
      </x:c>
    </x:row>
    <x:row r="136" ht="20" customHeight="1">
      <x:c r="A136" s="1" t="str">
        <x:v>Heritage</x:v>
      </x:c>
      <x:c r="B136" s="1" t="n">
        <x:v>134</x:v>
      </x:c>
      <x:c r="C136" s="1" t="n">
        <x:v>137</x:v>
      </x:c>
      <x:c r="D136" s="1" t="n">
        <x:v>154</x:v>
      </x:c>
      <x:c r="E136" s="1" t="n">
        <x:v>140</x:v>
      </x:c>
      <x:c r="F136" s="1" t="str">
        <x:v>3A</x:v>
      </x:c>
      <x:c r="G136" s="1" t="str">
        <x:v>No</x:v>
      </x:c>
      <x:c r="H136" s="1" t="str">
        <x:v>East Allen County Schools</x:v>
      </x:c>
      <x:c r="I136" s="1" t="n">
        <x:v>5161</x:v>
      </x:c>
      <x:c r="J136" s="1" t="n">
        <x:v>10061</x:v>
      </x:c>
      <x:c r="K136" s="10" t="n">
        <x:f>IF(J136="",0,I136/J136)</x:f>
        <x:v>0.5129708776463572</x:v>
      </x:c>
      <x:c r="L136" s="1" t="n">
        <x:f>SUM(B136:D136)</x:f>
        <x:v>425</x:v>
      </x:c>
      <x:c r="M136" s="11" t="n">
        <x:f>L136*(1-$B$4*K136)</x:f>
        <x:v>337.7949508001193</x:v>
      </x:c>
      <x:c r="N136" s="1" t="n">
        <x:f>COUNTIFS($M$11:$M$326,"&gt;"&amp;M136)+COUNTIFS($M$11:M136,M136)</x:f>
        <x:v>172</x:v>
      </x:c>
      <x:c r="O136" s="1" t="str">
        <x:f>IF(N136&lt;=$D$6,$D$4,IF(N136&lt;=$E$6,$E$4,IF(N136&lt;=$F$6,$F$4,IF(N136&lt;=$G$6,$G$4,IF(N136&lt;=$H$6,$H$4,$I$4)))))</x:f>
        <x:v>3A</x:v>
      </x:c>
      <x:c r="P136" s="1" t="str">
        <x:f>IF(AND(G136="Yes",VALUE(LEFT(F136,1))&gt;VALUE(LEFT(O136,1))),"Yes","No")</x:f>
        <x:v>No</x:v>
      </x:c>
      <x:c r="Q136" s="1" t="str">
        <x:v>Corporation FRL proxy</x:v>
      </x:c>
      <x:c r="R136" s="1" t="str">
        <x:v>0255</x:v>
      </x:c>
      <x:c r="S136" s="1" t="str">
        <x:v>Supplied football classification PDF; 2025–26 grade counts</x:v>
      </x:c>
      <x:c r="T136" s="1" t="str">
        <x:v>Supplied corporation-enrollment-ethnicity-free-reduced-price-meal-status-2006-26.xlsx, 2026 sheet</x:v>
      </x:c>
    </x:row>
    <x:row r="137" ht="20" customHeight="1">
      <x:c r="A137" s="1" t="str">
        <x:v>Heritage Christian</x:v>
      </x:c>
      <x:c r="B137" s="1" t="n">
        <x:v>137</x:v>
      </x:c>
      <x:c r="C137" s="1" t="n">
        <x:v>134</x:v>
      </x:c>
      <x:c r="D137" s="1" t="n">
        <x:v>124</x:v>
      </x:c>
      <x:c r="E137" s="1" t="n">
        <x:v>115</x:v>
      </x:c>
      <x:c r="F137" s="1" t="str">
        <x:v>3A</x:v>
      </x:c>
      <x:c r="G137" s="1" t="str">
        <x:v>No</x:v>
      </x:c>
      <x:c r="H137" s="1" t="str">
        <x:v>Heritage Christian</x:v>
      </x:c>
      <x:c r="I137" s="1" t="n">
        <x:v>113</x:v>
      </x:c>
      <x:c r="J137" s="1" t="n">
        <x:v>1531</x:v>
      </x:c>
      <x:c r="K137" s="10" t="n">
        <x:f>IF(J137="",0,I137/J137)</x:f>
        <x:v>0.07380796864794252</x:v>
      </x:c>
      <x:c r="L137" s="1" t="n">
        <x:f>SUM(B137:D137)</x:f>
        <x:v>395</x:v>
      </x:c>
      <x:c r="M137" s="11" t="n">
        <x:f>L137*(1-$B$4*K137)</x:f>
        <x:v>383.33834095362505</x:v>
      </x:c>
      <x:c r="N137" s="1" t="n">
        <x:f>COUNTIFS($M$11:$M$326,"&gt;"&amp;M137)+COUNTIFS($M$11:M137,M137)</x:f>
        <x:v>157</x:v>
      </x:c>
      <x:c r="O137" s="1" t="str">
        <x:f>IF(N137&lt;=$D$6,$D$4,IF(N137&lt;=$E$6,$E$4,IF(N137&lt;=$F$6,$F$4,IF(N137&lt;=$G$6,$G$4,IF(N137&lt;=$H$6,$H$4,$I$4)))))</x:f>
        <x:v>4A</x:v>
      </x:c>
      <x:c r="P137" s="1" t="str">
        <x:f>IF(AND(G137="Yes",VALUE(LEFT(F137,1))&gt;VALUE(LEFT(O137,1))),"Yes","No")</x:f>
        <x:v>No</x:v>
      </x:c>
      <x:c r="Q137" s="1" t="str">
        <x:v>School NSLP proxy</x:v>
      </x:c>
      <x:c r="R137" s="1" t="str">
        <x:v>C275</x:v>
      </x:c>
      <x:c r="S137" s="1" t="str">
        <x:v>Supplied football classification PDF; 2025–26 grade counts</x:v>
      </x:c>
      <x:c r="T137" s="1" t="str">
        <x:v>https://www.in.gov/doe/files/FY2026-idoe-enrollment-nslp-report011626.pdf</x:v>
      </x:c>
    </x:row>
    <x:row r="138" ht="20" customHeight="1">
      <x:c r="A138" s="1" t="str">
        <x:v>Heritage Hills</x:v>
      </x:c>
      <x:c r="B138" s="1" t="n">
        <x:v>165</x:v>
      </x:c>
      <x:c r="C138" s="1" t="n">
        <x:v>150</x:v>
      </x:c>
      <x:c r="D138" s="1" t="n">
        <x:v>150</x:v>
      </x:c>
      <x:c r="E138" s="1" t="n">
        <x:v>156</x:v>
      </x:c>
      <x:c r="F138" s="1" t="str">
        <x:v>4A</x:v>
      </x:c>
      <x:c r="G138" s="1" t="str">
        <x:v>Yes</x:v>
      </x:c>
      <x:c r="H138" s="1" t="str">
        <x:v>North Spencer County Sch Corp</x:v>
      </x:c>
      <x:c r="I138" s="1" t="n">
        <x:v>777</x:v>
      </x:c>
      <x:c r="J138" s="1" t="n">
        <x:v>2116</x:v>
      </x:c>
      <x:c r="K138" s="10" t="n">
        <x:f>IF(J138="",0,I138/J138)</x:f>
        <x:v>0.3672022684310019</x:v>
      </x:c>
      <x:c r="L138" s="1" t="n">
        <x:f>SUM(B138:D138)</x:f>
        <x:v>465</x:v>
      </x:c>
      <x:c r="M138" s="11" t="n">
        <x:f>L138*(1-$B$4*K138)</x:f>
        <x:v>396.70037807183365</x:v>
      </x:c>
      <x:c r="N138" s="1" t="n">
        <x:f>COUNTIFS($M$11:$M$326,"&gt;"&amp;M138)+COUNTIFS($M$11:M138,M138)</x:f>
        <x:v>153</x:v>
      </x:c>
      <x:c r="O138" s="1" t="str">
        <x:f>IF(N138&lt;=$D$6,$D$4,IF(N138&lt;=$E$6,$E$4,IF(N138&lt;=$F$6,$F$4,IF(N138&lt;=$G$6,$G$4,IF(N138&lt;=$H$6,$H$4,$I$4)))))</x:f>
        <x:v>4A</x:v>
      </x:c>
      <x:c r="P138" s="1" t="str">
        <x:f>IF(AND(G138="Yes",VALUE(LEFT(F138,1))&gt;VALUE(LEFT(O138,1))),"Yes","No")</x:f>
        <x:v>No</x:v>
      </x:c>
      <x:c r="Q138" s="1" t="str">
        <x:v>Corporation FRL proxy</x:v>
      </x:c>
      <x:c r="R138" s="1" t="str">
        <x:v>7385</x:v>
      </x:c>
      <x:c r="S138" s="1" t="str">
        <x:v>Supplied football classification PDF; 2025–26 grade counts</x:v>
      </x:c>
      <x:c r="T138" s="1" t="str">
        <x:v>Supplied corporation-enrollment-ethnicity-free-reduced-price-meal-status-2006-26.xlsx, 2026 sheet</x:v>
      </x:c>
    </x:row>
    <x:row r="139" ht="20" customHeight="1">
      <x:c r="A139" s="1" t="str">
        <x:v>Highland</x:v>
      </x:c>
      <x:c r="B139" s="1" t="n">
        <x:v>291</x:v>
      </x:c>
      <x:c r="C139" s="1" t="n">
        <x:v>242</x:v>
      </x:c>
      <x:c r="D139" s="1" t="n">
        <x:v>257</x:v>
      </x:c>
      <x:c r="E139" s="1" t="n">
        <x:v>210</x:v>
      </x:c>
      <x:c r="F139" s="1" t="str">
        <x:v>4A</x:v>
      </x:c>
      <x:c r="G139" s="1" t="str">
        <x:v>No</x:v>
      </x:c>
      <x:c r="H139" s="1" t="str">
        <x:v>School Town of Highland</x:v>
      </x:c>
      <x:c r="I139" s="1" t="n">
        <x:v>1431</x:v>
      </x:c>
      <x:c r="J139" s="1" t="n">
        <x:v>3154</x:v>
      </x:c>
      <x:c r="K139" s="10" t="n">
        <x:f>IF(J139="",0,I139/J139)</x:f>
        <x:v>0.45370957514267596</x:v>
      </x:c>
      <x:c r="L139" s="1" t="n">
        <x:f>SUM(B139:D139)</x:f>
        <x:v>790</x:v>
      </x:c>
      <x:c r="M139" s="11" t="n">
        <x:f>L139*(1-$B$4*K139)</x:f>
        <x:v>646.6277742549145</x:v>
      </x:c>
      <x:c r="N139" s="1" t="n">
        <x:f>COUNTIFS($M$11:$M$326,"&gt;"&amp;M139)+COUNTIFS($M$11:M139,M139)</x:f>
        <x:v>95</x:v>
      </x:c>
      <x:c r="O139" s="1" t="str">
        <x:f>IF(N139&lt;=$D$6,$D$4,IF(N139&lt;=$E$6,$E$4,IF(N139&lt;=$F$6,$F$4,IF(N139&lt;=$G$6,$G$4,IF(N139&lt;=$H$6,$H$4,$I$4)))))</x:f>
        <x:v>4A</x:v>
      </x:c>
      <x:c r="P139" s="1" t="str">
        <x:f>IF(AND(G139="Yes",VALUE(LEFT(F139,1))&gt;VALUE(LEFT(O139,1))),"Yes","No")</x:f>
        <x:v>No</x:v>
      </x:c>
      <x:c r="Q139" s="1" t="str">
        <x:v>Corporation FRL proxy</x:v>
      </x:c>
      <x:c r="R139" s="1" t="str">
        <x:v>4720</x:v>
      </x:c>
      <x:c r="S139" s="1" t="str">
        <x:v>Supplied football classification PDF; 2025–26 grade counts</x:v>
      </x:c>
      <x:c r="T139" s="1" t="str">
        <x:v>Supplied corporation-enrollment-ethnicity-free-reduced-price-meal-status-2006-26.xlsx, 2026 sheet</x:v>
      </x:c>
    </x:row>
    <x:row r="140" ht="20" customHeight="1">
      <x:c r="A140" s="1" t="str">
        <x:v>Hobart</x:v>
      </x:c>
      <x:c r="B140" s="1" t="n">
        <x:v>290</x:v>
      </x:c>
      <x:c r="C140" s="1" t="n">
        <x:v>309</x:v>
      </x:c>
      <x:c r="D140" s="1" t="n">
        <x:v>333</x:v>
      </x:c>
      <x:c r="E140" s="1" t="n">
        <x:v>354</x:v>
      </x:c>
      <x:c r="F140" s="1" t="str">
        <x:v>4A</x:v>
      </x:c>
      <x:c r="G140" s="1" t="str">
        <x:v>No</x:v>
      </x:c>
      <x:c r="H140" s="1" t="str">
        <x:v>School City of Hobart</x:v>
      </x:c>
      <x:c r="I140" s="1" t="n">
        <x:v>2247</x:v>
      </x:c>
      <x:c r="J140" s="1" t="n">
        <x:v>3992</x:v>
      </x:c>
      <x:c r="K140" s="10" t="n">
        <x:f>IF(J140="",0,I140/J140)</x:f>
        <x:v>0.5628757515030061</x:v>
      </x:c>
      <x:c r="L140" s="1" t="n">
        <x:f>SUM(B140:D140)</x:f>
        <x:v>932</x:v>
      </x:c>
      <x:c r="M140" s="11" t="n">
        <x:f>L140*(1-$B$4*K140)</x:f>
        <x:v>722.1599198396793</x:v>
      </x:c>
      <x:c r="N140" s="1" t="n">
        <x:f>COUNTIFS($M$11:$M$326,"&gt;"&amp;M140)+COUNTIFS($M$11:M140,M140)</x:f>
        <x:v>80</x:v>
      </x:c>
      <x:c r="O140" s="1" t="str">
        <x:f>IF(N140&lt;=$D$6,$D$4,IF(N140&lt;=$E$6,$E$4,IF(N140&lt;=$F$6,$F$4,IF(N140&lt;=$G$6,$G$4,IF(N140&lt;=$H$6,$H$4,$I$4)))))</x:f>
        <x:v>5A</x:v>
      </x:c>
      <x:c r="P140" s="1" t="str">
        <x:f>IF(AND(G140="Yes",VALUE(LEFT(F140,1))&gt;VALUE(LEFT(O140,1))),"Yes","No")</x:f>
        <x:v>No</x:v>
      </x:c>
      <x:c r="Q140" s="1" t="str">
        <x:v>Corporation FRL proxy</x:v>
      </x:c>
      <x:c r="R140" s="1" t="str">
        <x:v>4730</x:v>
      </x:c>
      <x:c r="S140" s="1" t="str">
        <x:v>Supplied football classification PDF; 2025–26 grade counts</x:v>
      </x:c>
      <x:c r="T140" s="1" t="str">
        <x:v>Supplied corporation-enrollment-ethnicity-free-reduced-price-meal-status-2006-26.xlsx, 2026 sheet</x:v>
      </x:c>
    </x:row>
    <x:row r="141" ht="20" customHeight="1">
      <x:c r="A141" s="1" t="str">
        <x:v>Homestead</x:v>
      </x:c>
      <x:c r="B141" s="1" t="n">
        <x:v>623</x:v>
      </x:c>
      <x:c r="C141" s="1" t="n">
        <x:v>581</x:v>
      </x:c>
      <x:c r="D141" s="1" t="n">
        <x:v>578</x:v>
      </x:c>
      <x:c r="E141" s="1" t="n">
        <x:v>563</x:v>
      </x:c>
      <x:c r="F141" s="1" t="str">
        <x:v>6A</x:v>
      </x:c>
      <x:c r="G141" s="1" t="str">
        <x:v>No</x:v>
      </x:c>
      <x:c r="H141" s="1" t="str">
        <x:v>MSD Southwest Allen County Schls</x:v>
      </x:c>
      <x:c r="I141" s="1" t="n">
        <x:v>1660</x:v>
      </x:c>
      <x:c r="J141" s="1" t="n">
        <x:v>7389</x:v>
      </x:c>
      <x:c r="K141" s="10" t="n">
        <x:f>IF(J141="",0,I141/J141)</x:f>
        <x:v>0.22465827581540126</x:v>
      </x:c>
      <x:c r="L141" s="1" t="n">
        <x:f>SUM(B141:D141)</x:f>
        <x:v>1782</x:v>
      </x:c>
      <x:c r="M141" s="11" t="n">
        <x:f>L141*(1-$B$4*K141)</x:f>
        <x:v>1621.8635809987818</x:v>
      </x:c>
      <x:c r="N141" s="1" t="n">
        <x:f>COUNTIFS($M$11:$M$326,"&gt;"&amp;M141)+COUNTIFS($M$11:M141,M141)</x:f>
        <x:v>20</x:v>
      </x:c>
      <x:c r="O141" s="1" t="str">
        <x:f>IF(N141&lt;=$D$6,$D$4,IF(N141&lt;=$E$6,$E$4,IF(N141&lt;=$F$6,$F$4,IF(N141&lt;=$G$6,$G$4,IF(N141&lt;=$H$6,$H$4,$I$4)))))</x:f>
        <x:v>6A</x:v>
      </x:c>
      <x:c r="P141" s="1" t="str">
        <x:f>IF(AND(G141="Yes",VALUE(LEFT(F141,1))&gt;VALUE(LEFT(O141,1))),"Yes","No")</x:f>
        <x:v>No</x:v>
      </x:c>
      <x:c r="Q141" s="1" t="str">
        <x:v>Corporation FRL proxy</x:v>
      </x:c>
      <x:c r="R141" s="1" t="str">
        <x:v>0125</x:v>
      </x:c>
      <x:c r="S141" s="1" t="str">
        <x:v>Supplied football classification PDF; 2025–26 grade counts</x:v>
      </x:c>
      <x:c r="T141" s="1" t="str">
        <x:v>Supplied corporation-enrollment-ethnicity-free-reduced-price-meal-status-2006-26.xlsx, 2026 sheet</x:v>
      </x:c>
    </x:row>
    <x:row r="142" ht="20" customHeight="1">
      <x:c r="A142" s="1" t="str">
        <x:v>Huntington North</x:v>
      </x:c>
      <x:c r="B142" s="1" t="n">
        <x:v>374</x:v>
      </x:c>
      <x:c r="C142" s="1" t="n">
        <x:v>375</x:v>
      </x:c>
      <x:c r="D142" s="1" t="n">
        <x:v>364</x:v>
      </x:c>
      <x:c r="E142" s="1" t="n">
        <x:v>328</x:v>
      </x:c>
      <x:c r="F142" s="1" t="str">
        <x:v>5A</x:v>
      </x:c>
      <x:c r="G142" s="1" t="str">
        <x:v>No</x:v>
      </x:c>
      <x:c r="H142" s="1" t="str">
        <x:v>Huntington Co Com Sch Corp</x:v>
      </x:c>
      <x:c r="I142" s="1" t="n">
        <x:v>2548</x:v>
      </x:c>
      <x:c r="J142" s="1" t="n">
        <x:v>4828</x:v>
      </x:c>
      <x:c r="K142" s="10" t="n">
        <x:f>IF(J142="",0,I142/J142)</x:f>
        <x:v>0.527754763877382</x:v>
      </x:c>
      <x:c r="L142" s="1" t="n">
        <x:f>SUM(B142:D142)</x:f>
        <x:v>1113</x:v>
      </x:c>
      <x:c r="M142" s="11" t="n">
        <x:f>L142*(1-$B$4*K142)</x:f>
        <x:v>878.0435791217895</x:v>
      </x:c>
      <x:c r="N142" s="1" t="n">
        <x:f>COUNTIFS($M$11:$M$326,"&gt;"&amp;M142)+COUNTIFS($M$11:M142,M142)</x:f>
        <x:v>60</x:v>
      </x:c>
      <x:c r="O142" s="1" t="str">
        <x:f>IF(N142&lt;=$D$6,$D$4,IF(N142&lt;=$E$6,$E$4,IF(N142&lt;=$F$6,$F$4,IF(N142&lt;=$G$6,$G$4,IF(N142&lt;=$H$6,$H$4,$I$4)))))</x:f>
        <x:v>5A</x:v>
      </x:c>
      <x:c r="P142" s="1" t="str">
        <x:f>IF(AND(G142="Yes",VALUE(LEFT(F142,1))&gt;VALUE(LEFT(O142,1))),"Yes","No")</x:f>
        <x:v>No</x:v>
      </x:c>
      <x:c r="Q142" s="1" t="str">
        <x:v>Corporation FRL proxy</x:v>
      </x:c>
      <x:c r="R142" s="1" t="str">
        <x:v>3625</x:v>
      </x:c>
      <x:c r="S142" s="1" t="str">
        <x:v>Supplied football classification PDF; 2025–26 grade counts</x:v>
      </x:c>
      <x:c r="T142" s="1" t="str">
        <x:v>Supplied corporation-enrollment-ethnicity-free-reduced-price-meal-status-2006-26.xlsx, 2026 sheet</x:v>
      </x:c>
    </x:row>
    <x:row r="143" ht="20" customHeight="1">
      <x:c r="A143" s="1" t="str">
        <x:v>Illiana Christian</x:v>
      </x:c>
      <x:c r="B143" s="1" t="n">
        <x:v>176</x:v>
      </x:c>
      <x:c r="C143" s="1" t="n">
        <x:v>167</x:v>
      </x:c>
      <x:c r="D143" s="1" t="n">
        <x:v>159</x:v>
      </x:c>
      <x:c r="E143" s="1" t="n">
        <x:v>128</x:v>
      </x:c>
      <x:c r="F143" s="1" t="str">
        <x:v>3A</x:v>
      </x:c>
      <x:c r="G143" s="1" t="str">
        <x:v>No</x:v>
      </x:c>
      <x:c r="H143" s="1" t="str">
        <x:v>Illiana Christian</x:v>
      </x:c>
      <x:c r="I143" s="1" t="n">
        <x:v>54</x:v>
      </x:c>
      <x:c r="J143" s="1" t="n">
        <x:v>630</x:v>
      </x:c>
      <x:c r="K143" s="10" t="n">
        <x:f>IF(J143="",0,I143/J143)</x:f>
        <x:v>0.08571428571428572</x:v>
      </x:c>
      <x:c r="L143" s="1" t="n">
        <x:f>SUM(B143:D143)</x:f>
        <x:v>502</x:v>
      </x:c>
      <x:c r="M143" s="11" t="n">
        <x:f>L143*(1-$B$4*K143)</x:f>
        <x:v>484.78857142857146</x:v>
      </x:c>
      <x:c r="N143" s="1" t="n">
        <x:f>COUNTIFS($M$11:$M$326,"&gt;"&amp;M143)+COUNTIFS($M$11:M143,M143)</x:f>
        <x:v>135</x:v>
      </x:c>
      <x:c r="O143" s="1" t="str">
        <x:f>IF(N143&lt;=$D$6,$D$4,IF(N143&lt;=$E$6,$E$4,IF(N143&lt;=$F$6,$F$4,IF(N143&lt;=$G$6,$G$4,IF(N143&lt;=$H$6,$H$4,$I$4)))))</x:f>
        <x:v>4A</x:v>
      </x:c>
      <x:c r="P143" s="1" t="str">
        <x:f>IF(AND(G143="Yes",VALUE(LEFT(F143,1))&gt;VALUE(LEFT(O143,1))),"Yes","No")</x:f>
        <x:v>No</x:v>
      </x:c>
      <x:c r="Q143" s="1" t="str">
        <x:v>School NSLP proxy</x:v>
      </x:c>
      <x:c r="R143" s="1" t="str">
        <x:v>A122</x:v>
      </x:c>
      <x:c r="S143" s="1" t="str">
        <x:v>Supplied football classification PDF; 2025–26 grade counts</x:v>
      </x:c>
      <x:c r="T143" s="1" t="str">
        <x:v>https://www.in.gov/doe/files/FY2026-idoe-enrollment-nslp-report011626.pdf</x:v>
      </x:c>
    </x:row>
    <x:row r="144" ht="20" customHeight="1">
      <x:c r="A144" s="1" t="str">
        <x:v>Indian Creek</x:v>
      </x:c>
      <x:c r="B144" s="1" t="n">
        <x:v>170</x:v>
      </x:c>
      <x:c r="C144" s="1" t="n">
        <x:v>166</x:v>
      </x:c>
      <x:c r="D144" s="1" t="n">
        <x:v>169</x:v>
      </x:c>
      <x:c r="E144" s="1" t="n">
        <x:v>142</x:v>
      </x:c>
      <x:c r="F144" s="1" t="str">
        <x:v>3A</x:v>
      </x:c>
      <x:c r="G144" s="1" t="str">
        <x:v>No</x:v>
      </x:c>
      <x:c r="H144" s="1" t="str">
        <x:v>Nineveh-Hensley-Jackson United</x:v>
      </x:c>
      <x:c r="I144" s="1" t="n">
        <x:v>627</x:v>
      </x:c>
      <x:c r="J144" s="1" t="n">
        <x:v>2096</x:v>
      </x:c>
      <x:c r="K144" s="10" t="n">
        <x:f>IF(J144="",0,I144/J144)</x:f>
        <x:v>0.2991412213740458</x:v>
      </x:c>
      <x:c r="L144" s="1" t="n">
        <x:f>SUM(B144:D144)</x:f>
        <x:v>505</x:v>
      </x:c>
      <x:c r="M144" s="11" t="n">
        <x:f>L144*(1-$B$4*K144)</x:f>
        <x:v>444.57347328244276</x:v>
      </x:c>
      <x:c r="N144" s="1" t="n">
        <x:f>COUNTIFS($M$11:$M$326,"&gt;"&amp;M144)+COUNTIFS($M$11:M144,M144)</x:f>
        <x:v>141</x:v>
      </x:c>
      <x:c r="O144" s="1" t="str">
        <x:f>IF(N144&lt;=$D$6,$D$4,IF(N144&lt;=$E$6,$E$4,IF(N144&lt;=$F$6,$F$4,IF(N144&lt;=$G$6,$G$4,IF(N144&lt;=$H$6,$H$4,$I$4)))))</x:f>
        <x:v>4A</x:v>
      </x:c>
      <x:c r="P144" s="1" t="str">
        <x:f>IF(AND(G144="Yes",VALUE(LEFT(F144,1))&gt;VALUE(LEFT(O144,1))),"Yes","No")</x:f>
        <x:v>No</x:v>
      </x:c>
      <x:c r="Q144" s="1" t="str">
        <x:v>Corporation FRL proxy</x:v>
      </x:c>
      <x:c r="R144" s="1" t="str">
        <x:v>4255</x:v>
      </x:c>
      <x:c r="S144" s="1" t="str">
        <x:v>Supplied football classification PDF; 2025–26 grade counts</x:v>
      </x:c>
      <x:c r="T144" s="1" t="str">
        <x:v>Supplied corporation-enrollment-ethnicity-free-reduced-price-meal-status-2006-26.xlsx, 2026 sheet</x:v>
      </x:c>
    </x:row>
    <x:row r="145" ht="20" customHeight="1">
      <x:c r="A145" s="1" t="str">
        <x:v>Indianapolis Arsenal Technical</x:v>
      </x:c>
      <x:c r="B145" s="1" t="n">
        <x:v>392</x:v>
      </x:c>
      <x:c r="C145" s="1" t="n">
        <x:v>532</x:v>
      </x:c>
      <x:c r="D145" s="1" t="n">
        <x:v>550</x:v>
      </x:c>
      <x:c r="E145" s="1" t="n">
        <x:v>541</x:v>
      </x:c>
      <x:c r="F145" s="1" t="str">
        <x:v>5A</x:v>
      </x:c>
      <x:c r="G145" s="1" t="str">
        <x:v>No</x:v>
      </x:c>
      <x:c r="H145" s="1" t="str">
        <x:v>Indianapolis Public Schools</x:v>
      </x:c>
      <x:c r="I145" s="1" t="n">
        <x:v>13385</x:v>
      </x:c>
      <x:c r="J145" s="1" t="n">
        <x:v>19774</x:v>
      </x:c>
      <x:c r="K145" s="10" t="n">
        <x:f>IF(J145="",0,I145/J145)</x:f>
        <x:v>0.6768989582279761</x:v>
      </x:c>
      <x:c r="L145" s="1" t="n">
        <x:f>SUM(B145:D145)</x:f>
        <x:v>1474</x:v>
      </x:c>
      <x:c r="M145" s="11" t="n">
        <x:f>L145*(1-$B$4*K145)</x:f>
        <x:v>1074.9003742287853</x:v>
      </x:c>
      <x:c r="N145" s="1" t="n">
        <x:f>COUNTIFS($M$11:$M$326,"&gt;"&amp;M145)+COUNTIFS($M$11:M145,M145)</x:f>
        <x:v>42</x:v>
      </x:c>
      <x:c r="O145" s="1" t="str">
        <x:f>IF(N145&lt;=$D$6,$D$4,IF(N145&lt;=$E$6,$E$4,IF(N145&lt;=$F$6,$F$4,IF(N145&lt;=$G$6,$G$4,IF(N145&lt;=$H$6,$H$4,$I$4)))))</x:f>
        <x:v>5A</x:v>
      </x:c>
      <x:c r="P145" s="1" t="str">
        <x:f>IF(AND(G145="Yes",VALUE(LEFT(F145,1))&gt;VALUE(LEFT(O145,1))),"Yes","No")</x:f>
        <x:v>No</x:v>
      </x:c>
      <x:c r="Q145" s="1" t="str">
        <x:v>Corporation FRL proxy</x:v>
      </x:c>
      <x:c r="R145" s="1" t="str">
        <x:v>5385</x:v>
      </x:c>
      <x:c r="S145" s="1" t="str">
        <x:v>Supplied football classification PDF; 2025–26 grade counts</x:v>
      </x:c>
      <x:c r="T145" s="1" t="str">
        <x:v>Supplied corporation-enrollment-ethnicity-free-reduced-price-meal-status-2006-26.xlsx, 2026 sheet</x:v>
      </x:c>
    </x:row>
    <x:row r="146" ht="20" customHeight="1">
      <x:c r="A146" s="1" t="str">
        <x:v>Indianapolis Bishop Chatard</x:v>
      </x:c>
      <x:c r="B146" s="1" t="n">
        <x:v>208</x:v>
      </x:c>
      <x:c r="C146" s="1" t="n">
        <x:v>212</x:v>
      </x:c>
      <x:c r="D146" s="1" t="n">
        <x:v>184</x:v>
      </x:c>
      <x:c r="E146" s="1" t="n">
        <x:v>190</x:v>
      </x:c>
      <x:c r="F146" s="1" t="str">
        <x:v>4A</x:v>
      </x:c>
      <x:c r="G146" s="1" t="str">
        <x:v>Yes</x:v>
      </x:c>
      <x:c r="H146" s="1" t="str">
        <x:v>Indianapolis Bishop Chatard</x:v>
      </x:c>
      <x:c r="I146" s="1" t="n">
        <x:v>105</x:v>
      </x:c>
      <x:c r="J146" s="1" t="n">
        <x:v>794</x:v>
      </x:c>
      <x:c r="K146" s="10" t="n">
        <x:f>IF(J146="",0,I146/J146)</x:f>
        <x:v>0.13224181360201512</x:v>
      </x:c>
      <x:c r="L146" s="1" t="n">
        <x:f>SUM(B146:D146)</x:f>
        <x:v>604</x:v>
      </x:c>
      <x:c r="M146" s="11" t="n">
        <x:f>L146*(1-$B$4*K146)</x:f>
        <x:v>572.0503778337531</x:v>
      </x:c>
      <x:c r="N146" s="1" t="n">
        <x:f>COUNTIFS($M$11:$M$326,"&gt;"&amp;M146)+COUNTIFS($M$11:M146,M146)</x:f>
        <x:v>113</x:v>
      </x:c>
      <x:c r="O146" s="1" t="str">
        <x:f>IF(N146&lt;=$D$6,$D$4,IF(N146&lt;=$E$6,$E$4,IF(N146&lt;=$F$6,$F$4,IF(N146&lt;=$G$6,$G$4,IF(N146&lt;=$H$6,$H$4,$I$4)))))</x:f>
        <x:v>4A</x:v>
      </x:c>
      <x:c r="P146" s="1" t="str">
        <x:f>IF(AND(G146="Yes",VALUE(LEFT(F146,1))&gt;VALUE(LEFT(O146,1))),"Yes","No")</x:f>
        <x:v>No</x:v>
      </x:c>
      <x:c r="Q146" s="1" t="str">
        <x:v>School NSLP proxy</x:v>
      </x:c>
      <x:c r="R146" s="1" t="str">
        <x:v>C705</x:v>
      </x:c>
      <x:c r="S146" s="1" t="str">
        <x:v>Supplied football classification PDF; 2025–26 grade counts</x:v>
      </x:c>
      <x:c r="T146" s="1" t="str">
        <x:v>https://www.in.gov/doe/files/FY2026-idoe-enrollment-nslp-report011626.pdf</x:v>
      </x:c>
    </x:row>
    <x:row r="147" ht="20" customHeight="1">
      <x:c r="A147" s="1" t="str">
        <x:v>Indianapolis Cardinal Ritter</x:v>
      </x:c>
      <x:c r="B147" s="1" t="n">
        <x:v>114</x:v>
      </x:c>
      <x:c r="C147" s="1" t="n">
        <x:v>126</x:v>
      </x:c>
      <x:c r="D147" s="1" t="n">
        <x:v>129</x:v>
      </x:c>
      <x:c r="E147" s="1" t="n">
        <x:v>114</x:v>
      </x:c>
      <x:c r="F147" s="1" t="str">
        <x:v>2A</x:v>
      </x:c>
      <x:c r="G147" s="1" t="str">
        <x:v>No</x:v>
      </x:c>
      <x:c r="H147" s="1" t="str">
        <x:v>Indianapolis Cardinal Ritter</x:v>
      </x:c>
      <x:c r="I147" s="1" t="n">
        <x:v>399</x:v>
      </x:c>
      <x:c r="J147" s="1" t="n">
        <x:v>574</x:v>
      </x:c>
      <x:c r="K147" s="10" t="n">
        <x:f>IF(J147="",0,I147/J147)</x:f>
        <x:v>0.6951219512195121</x:v>
      </x:c>
      <x:c r="L147" s="1" t="n">
        <x:f>SUM(B147:D147)</x:f>
        <x:v>369</x:v>
      </x:c>
      <x:c r="M147" s="11" t="n">
        <x:f>L147*(1-$B$4*K147)</x:f>
        <x:v>266.4</x:v>
      </x:c>
      <x:c r="N147" s="1" t="n">
        <x:f>COUNTIFS($M$11:$M$326,"&gt;"&amp;M147)+COUNTIFS($M$11:M147,M147)</x:f>
        <x:v>217</x:v>
      </x:c>
      <x:c r="O147" s="1" t="str">
        <x:f>IF(N147&lt;=$D$6,$D$4,IF(N147&lt;=$E$6,$E$4,IF(N147&lt;=$F$6,$F$4,IF(N147&lt;=$G$6,$G$4,IF(N147&lt;=$H$6,$H$4,$I$4)))))</x:f>
        <x:v>3A</x:v>
      </x:c>
      <x:c r="P147" s="1" t="str">
        <x:f>IF(AND(G147="Yes",VALUE(LEFT(F147,1))&gt;VALUE(LEFT(O147,1))),"Yes","No")</x:f>
        <x:v>No</x:v>
      </x:c>
      <x:c r="Q147" s="1" t="str">
        <x:v>School NSLP proxy</x:v>
      </x:c>
      <x:c r="R147" s="1" t="str">
        <x:v>C715</x:v>
      </x:c>
      <x:c r="S147" s="1" t="str">
        <x:v>Supplied football classification PDF; 2025–26 grade counts</x:v>
      </x:c>
      <x:c r="T147" s="1" t="str">
        <x:v>https://www.in.gov/doe/files/FY2026-idoe-enrollment-nslp-report011626.pdf</x:v>
      </x:c>
    </x:row>
    <x:row r="148" ht="20" customHeight="1">
      <x:c r="A148" s="1" t="str">
        <x:v>Indianapolis Cathedral</x:v>
      </x:c>
      <x:c r="B148" s="1" t="n">
        <x:v>319</x:v>
      </x:c>
      <x:c r="C148" s="1" t="n">
        <x:v>264</x:v>
      </x:c>
      <x:c r="D148" s="1" t="n">
        <x:v>267</x:v>
      </x:c>
      <x:c r="E148" s="1" t="n">
        <x:v>259</x:v>
      </x:c>
      <x:c r="F148" s="1" t="str">
        <x:v>5A</x:v>
      </x:c>
      <x:c r="G148" s="1" t="str">
        <x:v>Yes</x:v>
      </x:c>
      <x:c r="H148" s="1" t="str">
        <x:v>Indianapolis Cathedral</x:v>
      </x:c>
      <x:c r="I148" s="1" t="n">
        <x:v>121</x:v>
      </x:c>
      <x:c r="J148" s="1" t="n">
        <x:v>1109</x:v>
      </x:c>
      <x:c r="K148" s="10" t="n">
        <x:f>IF(J148="",0,I148/J148)</x:f>
        <x:v>0.109107303877367</x:v>
      </x:c>
      <x:c r="L148" s="1" t="n">
        <x:f>SUM(B148:D148)</x:f>
        <x:v>850</x:v>
      </x:c>
      <x:c r="M148" s="11" t="n">
        <x:f>L148*(1-$B$4*K148)</x:f>
        <x:v>812.9035166816952</x:v>
      </x:c>
      <x:c r="N148" s="1" t="n">
        <x:f>COUNTIFS($M$11:$M$326,"&gt;"&amp;M148)+COUNTIFS($M$11:M148,M148)</x:f>
        <x:v>67</x:v>
      </x:c>
      <x:c r="O148" s="1" t="str">
        <x:f>IF(N148&lt;=$D$6,$D$4,IF(N148&lt;=$E$6,$E$4,IF(N148&lt;=$F$6,$F$4,IF(N148&lt;=$G$6,$G$4,IF(N148&lt;=$H$6,$H$4,$I$4)))))</x:f>
        <x:v>5A</x:v>
      </x:c>
      <x:c r="P148" s="1" t="str">
        <x:f>IF(AND(G148="Yes",VALUE(LEFT(F148,1))&gt;VALUE(LEFT(O148,1))),"Yes","No")</x:f>
        <x:v>No</x:v>
      </x:c>
      <x:c r="Q148" s="1" t="str">
        <x:v>School NSLP proxy</x:v>
      </x:c>
      <x:c r="R148" s="1" t="str">
        <x:v>C700</x:v>
      </x:c>
      <x:c r="S148" s="1" t="str">
        <x:v>Supplied football classification PDF; 2025–26 grade counts</x:v>
      </x:c>
      <x:c r="T148" s="1" t="str">
        <x:v>https://www.in.gov/doe/files/FY2026-idoe-enrollment-nslp-report011626.pdf</x:v>
      </x:c>
    </x:row>
    <x:row r="149" ht="20" customHeight="1">
      <x:c r="A149" s="1" t="str">
        <x:v>Indianapolis Crispus Attucks</x:v>
      </x:c>
      <x:c r="B149" s="1" t="n">
        <x:v>284</x:v>
      </x:c>
      <x:c r="C149" s="1" t="n">
        <x:v>292</x:v>
      </x:c>
      <x:c r="D149" s="1" t="n">
        <x:v>310</x:v>
      </x:c>
      <x:c r="E149" s="1" t="n">
        <x:v>312</x:v>
      </x:c>
      <x:c r="F149" s="1" t="str">
        <x:v>4A</x:v>
      </x:c>
      <x:c r="G149" s="1" t="str">
        <x:v>No</x:v>
      </x:c>
      <x:c r="H149" s="1" t="str">
        <x:v>Indianapolis Public Schools</x:v>
      </x:c>
      <x:c r="I149" s="1" t="n">
        <x:v>13385</x:v>
      </x:c>
      <x:c r="J149" s="1" t="n">
        <x:v>19774</x:v>
      </x:c>
      <x:c r="K149" s="10" t="n">
        <x:f>IF(J149="",0,I149/J149)</x:f>
        <x:v>0.6768989582279761</x:v>
      </x:c>
      <x:c r="L149" s="1" t="n">
        <x:f>SUM(B149:D149)</x:f>
        <x:v>886</x:v>
      </x:c>
      <x:c r="M149" s="11" t="n">
        <x:f>L149*(1-$B$4*K149)</x:f>
        <x:v>646.1070092040053</x:v>
      </x:c>
      <x:c r="N149" s="1" t="n">
        <x:f>COUNTIFS($M$11:$M$326,"&gt;"&amp;M149)+COUNTIFS($M$11:M149,M149)</x:f>
        <x:v>96</x:v>
      </x:c>
      <x:c r="O149" s="1" t="str">
        <x:f>IF(N149&lt;=$D$6,$D$4,IF(N149&lt;=$E$6,$E$4,IF(N149&lt;=$F$6,$F$4,IF(N149&lt;=$G$6,$G$4,IF(N149&lt;=$H$6,$H$4,$I$4)))))</x:f>
        <x:v>4A</x:v>
      </x:c>
      <x:c r="P149" s="1" t="str">
        <x:f>IF(AND(G149="Yes",VALUE(LEFT(F149,1))&gt;VALUE(LEFT(O149,1))),"Yes","No")</x:f>
        <x:v>No</x:v>
      </x:c>
      <x:c r="Q149" s="1" t="str">
        <x:v>Corporation FRL proxy</x:v>
      </x:c>
      <x:c r="R149" s="1" t="str">
        <x:v>5385</x:v>
      </x:c>
      <x:c r="S149" s="1" t="str">
        <x:v>Supplied football classification PDF; 2025–26 grade counts</x:v>
      </x:c>
      <x:c r="T149" s="1" t="str">
        <x:v>Supplied corporation-enrollment-ethnicity-free-reduced-price-meal-status-2006-26.xlsx, 2026 sheet</x:v>
      </x:c>
    </x:row>
    <x:row r="150" ht="20" customHeight="1">
      <x:c r="A150" s="1" t="str">
        <x:v>Indianapolis George Washington</x:v>
      </x:c>
      <x:c r="B150" s="1" t="n">
        <x:v>116</x:v>
      </x:c>
      <x:c r="C150" s="1" t="n">
        <x:v>179</x:v>
      </x:c>
      <x:c r="D150" s="1" t="n">
        <x:v>168</x:v>
      </x:c>
      <x:c r="E150" s="1" t="n">
        <x:v>144</x:v>
      </x:c>
      <x:c r="F150" s="1" t="str">
        <x:v>3A</x:v>
      </x:c>
      <x:c r="G150" s="1" t="str">
        <x:v>No</x:v>
      </x:c>
      <x:c r="H150" s="1" t="str">
        <x:v>Indianapolis Public Schools</x:v>
      </x:c>
      <x:c r="I150" s="1" t="n">
        <x:v>13385</x:v>
      </x:c>
      <x:c r="J150" s="1" t="n">
        <x:v>19774</x:v>
      </x:c>
      <x:c r="K150" s="10" t="n">
        <x:f>IF(J150="",0,I150/J150)</x:f>
        <x:v>0.6768989582279761</x:v>
      </x:c>
      <x:c r="L150" s="1" t="n">
        <x:f>SUM(B150:D150)</x:f>
        <x:v>463</x:v>
      </x:c>
      <x:c r="M150" s="11" t="n">
        <x:f>L150*(1-$B$4*K150)</x:f>
        <x:v>337.6383129361788</x:v>
      </x:c>
      <x:c r="N150" s="1" t="n">
        <x:f>COUNTIFS($M$11:$M$326,"&gt;"&amp;M150)+COUNTIFS($M$11:M150,M150)</x:f>
        <x:v>173</x:v>
      </x:c>
      <x:c r="O150" s="1" t="str">
        <x:f>IF(N150&lt;=$D$6,$D$4,IF(N150&lt;=$E$6,$E$4,IF(N150&lt;=$F$6,$F$4,IF(N150&lt;=$G$6,$G$4,IF(N150&lt;=$H$6,$H$4,$I$4)))))</x:f>
        <x:v>3A</x:v>
      </x:c>
      <x:c r="P150" s="1" t="str">
        <x:f>IF(AND(G150="Yes",VALUE(LEFT(F150,1))&gt;VALUE(LEFT(O150,1))),"Yes","No")</x:f>
        <x:v>No</x:v>
      </x:c>
      <x:c r="Q150" s="1" t="str">
        <x:v>Corporation FRL proxy</x:v>
      </x:c>
      <x:c r="R150" s="1" t="str">
        <x:v>5385</x:v>
      </x:c>
      <x:c r="S150" s="1" t="str">
        <x:v>Supplied football classification PDF; 2025–26 grade counts</x:v>
      </x:c>
      <x:c r="T150" s="1" t="str">
        <x:v>Supplied corporation-enrollment-ethnicity-free-reduced-price-meal-status-2006-26.xlsx, 2026 sheet</x:v>
      </x:c>
    </x:row>
    <x:row r="151" ht="20" customHeight="1">
      <x:c r="A151" s="1" t="str">
        <x:v>Indianapolis Lutheran</x:v>
      </x:c>
      <x:c r="B151" s="1" t="n">
        <x:v>81</x:v>
      </x:c>
      <x:c r="C151" s="1" t="n">
        <x:v>69</x:v>
      </x:c>
      <x:c r="D151" s="1" t="n">
        <x:v>62</x:v>
      </x:c>
      <x:c r="E151" s="1" t="n">
        <x:v>67</x:v>
      </x:c>
      <x:c r="F151" s="1" t="str">
        <x:v>2A</x:v>
      </x:c>
      <x:c r="G151" s="1" t="str">
        <x:v>Yes</x:v>
      </x:c>
      <x:c r="H151" s="1" t="str">
        <x:v>Indianapolis Lutheran</x:v>
      </x:c>
      <x:c r="I151" s="1" t="n">
        <x:v>59</x:v>
      </x:c>
      <x:c r="J151" s="1" t="n">
        <x:v>279</x:v>
      </x:c>
      <x:c r="K151" s="10" t="n">
        <x:f>IF(J151="",0,I151/J151)</x:f>
        <x:v>0.2114695340501792</x:v>
      </x:c>
      <x:c r="L151" s="1" t="n">
        <x:f>SUM(B151:D151)</x:f>
        <x:v>212</x:v>
      </x:c>
      <x:c r="M151" s="11" t="n">
        <x:f>L151*(1-$B$4*K151)</x:f>
        <x:v>194.06738351254478</x:v>
      </x:c>
      <x:c r="N151" s="1" t="n">
        <x:f>COUNTIFS($M$11:$M$326,"&gt;"&amp;M151)+COUNTIFS($M$11:M151,M151)</x:f>
        <x:v>275</x:v>
      </x:c>
      <x:c r="O151" s="1" t="str">
        <x:f>IF(N151&lt;=$D$6,$D$4,IF(N151&lt;=$E$6,$E$4,IF(N151&lt;=$F$6,$F$4,IF(N151&lt;=$G$6,$G$4,IF(N151&lt;=$H$6,$H$4,$I$4)))))</x:f>
        <x:v>2A</x:v>
      </x:c>
      <x:c r="P151" s="1" t="str">
        <x:f>IF(AND(G151="Yes",VALUE(LEFT(F151,1))&gt;VALUE(LEFT(O151,1))),"Yes","No")</x:f>
        <x:v>No</x:v>
      </x:c>
      <x:c r="Q151" s="1" t="str">
        <x:v>School NSLP proxy</x:v>
      </x:c>
      <x:c r="R151" s="1" t="str">
        <x:v>C270</x:v>
      </x:c>
      <x:c r="S151" s="1" t="str">
        <x:v>Supplied football classification PDF; 2025–26 grade counts</x:v>
      </x:c>
      <x:c r="T151" s="1" t="str">
        <x:v>https://www.in.gov/doe/files/FY2026-idoe-enrollment-nslp-report011626.pdf</x:v>
      </x:c>
    </x:row>
    <x:row r="152" ht="20" customHeight="1">
      <x:c r="A152" s="1" t="str">
        <x:v>Indianapolis Scecina Memorial</x:v>
      </x:c>
      <x:c r="B152" s="1" t="n">
        <x:v>92</x:v>
      </x:c>
      <x:c r="C152" s="1" t="n">
        <x:v>113</x:v>
      </x:c>
      <x:c r="D152" s="1" t="n">
        <x:v>105</x:v>
      </x:c>
      <x:c r="E152" s="1" t="n">
        <x:v>110</x:v>
      </x:c>
      <x:c r="F152" s="1" t="str">
        <x:v>2A</x:v>
      </x:c>
      <x:c r="G152" s="1" t="str">
        <x:v>No</x:v>
      </x:c>
      <x:c r="H152" s="1" t="str">
        <x:v>Indianapolis Scecina Memorial</x:v>
      </x:c>
      <x:c r="I152" s="1" t="n">
        <x:v>271</x:v>
      </x:c>
      <x:c r="J152" s="1" t="n">
        <x:v>420</x:v>
      </x:c>
      <x:c r="K152" s="10" t="n">
        <x:f>IF(J152="",0,I152/J152)</x:f>
        <x:v>0.6452380952380953</x:v>
      </x:c>
      <x:c r="L152" s="1" t="n">
        <x:f>SUM(B152:D152)</x:f>
        <x:v>310</x:v>
      </x:c>
      <x:c r="M152" s="11" t="n">
        <x:f>L152*(1-$B$4*K152)</x:f>
        <x:v>229.99047619047616</x:v>
      </x:c>
      <x:c r="N152" s="1" t="n">
        <x:f>COUNTIFS($M$11:$M$326,"&gt;"&amp;M152)+COUNTIFS($M$11:M152,M152)</x:f>
        <x:v>241</x:v>
      </x:c>
      <x:c r="O152" s="1" t="str">
        <x:f>IF(N152&lt;=$D$6,$D$4,IF(N152&lt;=$E$6,$E$4,IF(N152&lt;=$F$6,$F$4,IF(N152&lt;=$G$6,$G$4,IF(N152&lt;=$H$6,$H$4,$I$4)))))</x:f>
        <x:v>2A</x:v>
      </x:c>
      <x:c r="P152" s="1" t="str">
        <x:f>IF(AND(G152="Yes",VALUE(LEFT(F152,1))&gt;VALUE(LEFT(O152,1))),"Yes","No")</x:f>
        <x:v>No</x:v>
      </x:c>
      <x:c r="Q152" s="1" t="str">
        <x:v>School NSLP proxy</x:v>
      </x:c>
      <x:c r="R152" s="1" t="str">
        <x:v>C710</x:v>
      </x:c>
      <x:c r="S152" s="1" t="str">
        <x:v>Supplied football classification PDF; 2025–26 grade counts</x:v>
      </x:c>
      <x:c r="T152" s="1" t="str">
        <x:v>https://www.in.gov/doe/files/FY2026-idoe-enrollment-nslp-report011626.pdf</x:v>
      </x:c>
    </x:row>
    <x:row r="153" ht="20" customHeight="1">
      <x:c r="A153" s="1" t="str">
        <x:v>Indianapolis Shortridge</x:v>
      </x:c>
      <x:c r="B153" s="1" t="n">
        <x:v>323</x:v>
      </x:c>
      <x:c r="C153" s="1" t="n">
        <x:v>309</x:v>
      </x:c>
      <x:c r="D153" s="1" t="n">
        <x:v>299</x:v>
      </x:c>
      <x:c r="E153" s="1" t="n">
        <x:v>235</x:v>
      </x:c>
      <x:c r="F153" s="1" t="str">
        <x:v>4A</x:v>
      </x:c>
      <x:c r="G153" s="1" t="str">
        <x:v>No</x:v>
      </x:c>
      <x:c r="H153" s="1" t="str">
        <x:v>Indianapolis Public Schools</x:v>
      </x:c>
      <x:c r="I153" s="1" t="n">
        <x:v>13385</x:v>
      </x:c>
      <x:c r="J153" s="1" t="n">
        <x:v>19774</x:v>
      </x:c>
      <x:c r="K153" s="10" t="n">
        <x:f>IF(J153="",0,I153/J153)</x:f>
        <x:v>0.6768989582279761</x:v>
      </x:c>
      <x:c r="L153" s="1" t="n">
        <x:f>SUM(B153:D153)</x:f>
        <x:v>931</x:v>
      </x:c>
      <x:c r="M153" s="11" t="n">
        <x:f>L153*(1-$B$4*K153)</x:f>
        <x:v>678.9228279559017</x:v>
      </x:c>
      <x:c r="N153" s="1" t="n">
        <x:f>COUNTIFS($M$11:$M$326,"&gt;"&amp;M153)+COUNTIFS($M$11:M153,M153)</x:f>
        <x:v>88</x:v>
      </x:c>
      <x:c r="O153" s="1" t="str">
        <x:f>IF(N153&lt;=$D$6,$D$4,IF(N153&lt;=$E$6,$E$4,IF(N153&lt;=$F$6,$F$4,IF(N153&lt;=$G$6,$G$4,IF(N153&lt;=$H$6,$H$4,$I$4)))))</x:f>
        <x:v>5A</x:v>
      </x:c>
      <x:c r="P153" s="1" t="str">
        <x:f>IF(AND(G153="Yes",VALUE(LEFT(F153,1))&gt;VALUE(LEFT(O153,1))),"Yes","No")</x:f>
        <x:v>No</x:v>
      </x:c>
      <x:c r="Q153" s="1" t="str">
        <x:v>Corporation FRL proxy</x:v>
      </x:c>
      <x:c r="R153" s="1" t="str">
        <x:v>5385</x:v>
      </x:c>
      <x:c r="S153" s="1" t="str">
        <x:v>Supplied football classification PDF; 2025–26 grade counts</x:v>
      </x:c>
      <x:c r="T153" s="1" t="str">
        <x:v>Supplied corporation-enrollment-ethnicity-free-reduced-price-meal-status-2006-26.xlsx, 2026 sheet</x:v>
      </x:c>
    </x:row>
    <x:row r="154" ht="20" customHeight="1">
      <x:c r="A154" s="1" t="str">
        <x:v>Jasper</x:v>
      </x:c>
      <x:c r="B154" s="1" t="n">
        <x:v>251</x:v>
      </x:c>
      <x:c r="C154" s="1" t="n">
        <x:v>276</x:v>
      </x:c>
      <x:c r="D154" s="1" t="n">
        <x:v>284</x:v>
      </x:c>
      <x:c r="E154" s="1" t="n">
        <x:v>248</x:v>
      </x:c>
      <x:c r="F154" s="1" t="str">
        <x:v>4A</x:v>
      </x:c>
      <x:c r="G154" s="1" t="str">
        <x:v>No</x:v>
      </x:c>
      <x:c r="H154" s="1" t="str">
        <x:v>Greater Jasper Consolidated Schs</x:v>
      </x:c>
      <x:c r="I154" s="1" t="n">
        <x:v>1241</x:v>
      </x:c>
      <x:c r="J154" s="1" t="n">
        <x:v>3399</x:v>
      </x:c>
      <x:c r="K154" s="10" t="n">
        <x:f>IF(J154="",0,I154/J154)</x:f>
        <x:v>0.36510738452486025</x:v>
      </x:c>
      <x:c r="L154" s="1" t="n">
        <x:f>SUM(B154:D154)</x:f>
        <x:v>811</x:v>
      </x:c>
      <x:c r="M154" s="11" t="n">
        <x:f>L154*(1-$B$4*K154)</x:f>
        <x:v>692.5591644601353</x:v>
      </x:c>
      <x:c r="N154" s="1" t="n">
        <x:f>COUNTIFS($M$11:$M$326,"&gt;"&amp;M154)+COUNTIFS($M$11:M154,M154)</x:f>
        <x:v>85</x:v>
      </x:c>
      <x:c r="O154" s="1" t="str">
        <x:f>IF(N154&lt;=$D$6,$D$4,IF(N154&lt;=$E$6,$E$4,IF(N154&lt;=$F$6,$F$4,IF(N154&lt;=$G$6,$G$4,IF(N154&lt;=$H$6,$H$4,$I$4)))))</x:f>
        <x:v>5A</x:v>
      </x:c>
      <x:c r="P154" s="1" t="str">
        <x:f>IF(AND(G154="Yes",VALUE(LEFT(F154,1))&gt;VALUE(LEFT(O154,1))),"Yes","No")</x:f>
        <x:v>No</x:v>
      </x:c>
      <x:c r="Q154" s="1" t="str">
        <x:v>Corporation FRL proxy</x:v>
      </x:c>
      <x:c r="R154" s="1" t="str">
        <x:v>2120</x:v>
      </x:c>
      <x:c r="S154" s="1" t="str">
        <x:v>Supplied football classification PDF; 2025–26 grade counts</x:v>
      </x:c>
      <x:c r="T154" s="1" t="str">
        <x:v>Supplied corporation-enrollment-ethnicity-free-reduced-price-meal-status-2006-26.xlsx, 2026 sheet</x:v>
      </x:c>
    </x:row>
    <x:row r="155" ht="20" customHeight="1">
      <x:c r="A155" s="1" t="str">
        <x:v>Jay County</x:v>
      </x:c>
      <x:c r="B155" s="1" t="n">
        <x:v>238</x:v>
      </x:c>
      <x:c r="C155" s="1" t="n">
        <x:v>211</x:v>
      </x:c>
      <x:c r="D155" s="1" t="n">
        <x:v>202</x:v>
      </x:c>
      <x:c r="E155" s="1" t="n">
        <x:v>188</x:v>
      </x:c>
      <x:c r="F155" s="1" t="str">
        <x:v>4A</x:v>
      </x:c>
      <x:c r="G155" s="1" t="str">
        <x:v>No</x:v>
      </x:c>
      <x:c r="H155" s="1" t="str">
        <x:v>Jay School Corporation</x:v>
      </x:c>
      <x:c r="I155" s="1" t="n">
        <x:v>1642</x:v>
      </x:c>
      <x:c r="J155" s="1" t="n">
        <x:v>3004</x:v>
      </x:c>
      <x:c r="K155" s="10" t="n">
        <x:f>IF(J155="",0,I155/J155)</x:f>
        <x:v>0.5466045272969374</x:v>
      </x:c>
      <x:c r="L155" s="1" t="n">
        <x:f>SUM(B155:D155)</x:f>
        <x:v>651</x:v>
      </x:c>
      <x:c r="M155" s="11" t="n">
        <x:f>L155*(1-$B$4*K155)</x:f>
        <x:v>508.6641810918775</x:v>
      </x:c>
      <x:c r="N155" s="1" t="n">
        <x:f>COUNTIFS($M$11:$M$326,"&gt;"&amp;M155)+COUNTIFS($M$11:M155,M155)</x:f>
        <x:v>125</x:v>
      </x:c>
      <x:c r="O155" s="1" t="str">
        <x:f>IF(N155&lt;=$D$6,$D$4,IF(N155&lt;=$E$6,$E$4,IF(N155&lt;=$F$6,$F$4,IF(N155&lt;=$G$6,$G$4,IF(N155&lt;=$H$6,$H$4,$I$4)))))</x:f>
        <x:v>4A</x:v>
      </x:c>
      <x:c r="P155" s="1" t="str">
        <x:f>IF(AND(G155="Yes",VALUE(LEFT(F155,1))&gt;VALUE(LEFT(O155,1))),"Yes","No")</x:f>
        <x:v>No</x:v>
      </x:c>
      <x:c r="Q155" s="1" t="str">
        <x:v>Corporation FRL proxy</x:v>
      </x:c>
      <x:c r="R155" s="1" t="str">
        <x:v>3945</x:v>
      </x:c>
      <x:c r="S155" s="1" t="str">
        <x:v>Supplied football classification PDF; 2025–26 grade counts</x:v>
      </x:c>
      <x:c r="T155" s="1" t="str">
        <x:v>Supplied corporation-enrollment-ethnicity-free-reduced-price-meal-status-2006-26.xlsx, 2026 sheet</x:v>
      </x:c>
    </x:row>
    <x:row r="156" ht="20" customHeight="1">
      <x:c r="A156" s="1" t="str">
        <x:v>Jeffersonville</x:v>
      </x:c>
      <x:c r="B156" s="1" t="n">
        <x:v>534</x:v>
      </x:c>
      <x:c r="C156" s="1" t="n">
        <x:v>562</x:v>
      </x:c>
      <x:c r="D156" s="1" t="n">
        <x:v>521</x:v>
      </x:c>
      <x:c r="E156" s="1" t="n">
        <x:v>530</x:v>
      </x:c>
      <x:c r="F156" s="1" t="str">
        <x:v>6A</x:v>
      </x:c>
      <x:c r="G156" s="1" t="str">
        <x:v>No</x:v>
      </x:c>
      <x:c r="H156" s="1" t="str">
        <x:v>Greater Clark County Schools</x:v>
      </x:c>
      <x:c r="I156" s="1" t="n">
        <x:v>6137</x:v>
      </x:c>
      <x:c r="J156" s="1" t="n">
        <x:v>10627</x:v>
      </x:c>
      <x:c r="K156" s="10" t="n">
        <x:f>IF(J156="",0,I156/J156)</x:f>
        <x:v>0.5774912957560929</x:v>
      </x:c>
      <x:c r="L156" s="1" t="n">
        <x:f>SUM(B156:D156)</x:f>
        <x:v>1617</x:v>
      </x:c>
      <x:c r="M156" s="11" t="n">
        <x:f>L156*(1-$B$4*K156)</x:f>
        <x:v>1243.478629904959</x:v>
      </x:c>
      <x:c r="N156" s="1" t="n">
        <x:f>COUNTIFS($M$11:$M$326,"&gt;"&amp;M156)+COUNTIFS($M$11:M156,M156)</x:f>
        <x:v>29</x:v>
      </x:c>
      <x:c r="O156" s="1" t="str">
        <x:f>IF(N156&lt;=$D$6,$D$4,IF(N156&lt;=$E$6,$E$4,IF(N156&lt;=$F$6,$F$4,IF(N156&lt;=$G$6,$G$4,IF(N156&lt;=$H$6,$H$4,$I$4)))))</x:f>
        <x:v>6A</x:v>
      </x:c>
      <x:c r="P156" s="1" t="str">
        <x:f>IF(AND(G156="Yes",VALUE(LEFT(F156,1))&gt;VALUE(LEFT(O156,1))),"Yes","No")</x:f>
        <x:v>No</x:v>
      </x:c>
      <x:c r="Q156" s="1" t="str">
        <x:v>Corporation FRL proxy</x:v>
      </x:c>
      <x:c r="R156" s="1" t="str">
        <x:v>1010</x:v>
      </x:c>
      <x:c r="S156" s="1" t="str">
        <x:v>Supplied football classification PDF; 2025–26 grade counts</x:v>
      </x:c>
      <x:c r="T156" s="1" t="str">
        <x:v>Supplied corporation-enrollment-ethnicity-free-reduced-price-meal-status-2006-26.xlsx, 2026 sheet</x:v>
      </x:c>
    </x:row>
    <x:row r="157" ht="20" customHeight="1">
      <x:c r="A157" s="1" t="str">
        <x:v>Jennings County</x:v>
      </x:c>
      <x:c r="B157" s="1" t="n">
        <x:v>300</x:v>
      </x:c>
      <x:c r="C157" s="1" t="n">
        <x:v>316</x:v>
      </x:c>
      <x:c r="D157" s="1" t="n">
        <x:v>272</x:v>
      </x:c>
      <x:c r="E157" s="1" t="n">
        <x:v>271</x:v>
      </x:c>
      <x:c r="F157" s="1" t="str">
        <x:v>4A</x:v>
      </x:c>
      <x:c r="G157" s="1" t="str">
        <x:v>No</x:v>
      </x:c>
      <x:c r="H157" s="1" t="str">
        <x:v>Jennings County School Corporation</x:v>
      </x:c>
      <x:c r="I157" s="1" t="n">
        <x:v>2285</x:v>
      </x:c>
      <x:c r="J157" s="1" t="n">
        <x:v>3694</x:v>
      </x:c>
      <x:c r="K157" s="10" t="n">
        <x:f>IF(J157="",0,I157/J157)</x:f>
        <x:v>0.618570655116405</x:v>
      </x:c>
      <x:c r="L157" s="1" t="n">
        <x:f>SUM(B157:D157)</x:f>
        <x:v>888</x:v>
      </x:c>
      <x:c r="M157" s="11" t="n">
        <x:f>L157*(1-$B$4*K157)</x:f>
        <x:v>668.283703302653</x:v>
      </x:c>
      <x:c r="N157" s="1" t="n">
        <x:f>COUNTIFS($M$11:$M$326,"&gt;"&amp;M157)+COUNTIFS($M$11:M157,M157)</x:f>
        <x:v>91</x:v>
      </x:c>
      <x:c r="O157" s="1" t="str">
        <x:f>IF(N157&lt;=$D$6,$D$4,IF(N157&lt;=$E$6,$E$4,IF(N157&lt;=$F$6,$F$4,IF(N157&lt;=$G$6,$G$4,IF(N157&lt;=$H$6,$H$4,$I$4)))))</x:f>
        <x:v>5A</x:v>
      </x:c>
      <x:c r="P157" s="1" t="str">
        <x:f>IF(AND(G157="Yes",VALUE(LEFT(F157,1))&gt;VALUE(LEFT(O157,1))),"Yes","No")</x:f>
        <x:v>No</x:v>
      </x:c>
      <x:c r="Q157" s="1" t="str">
        <x:v>Corporation FRL proxy</x:v>
      </x:c>
      <x:c r="R157" s="1" t="str">
        <x:v>4015</x:v>
      </x:c>
      <x:c r="S157" s="1" t="str">
        <x:v>Supplied football classification PDF; 2025–26 grade counts</x:v>
      </x:c>
      <x:c r="T157" s="1" t="str">
        <x:v>Supplied corporation-enrollment-ethnicity-free-reduced-price-meal-status-2006-26.xlsx, 2026 sheet</x:v>
      </x:c>
    </x:row>
    <x:row r="158" ht="20" customHeight="1">
      <x:c r="A158" s="1" t="str">
        <x:v>Jimtown</x:v>
      </x:c>
      <x:c r="B158" s="1" t="n">
        <x:v>137</x:v>
      </x:c>
      <x:c r="C158" s="1" t="n">
        <x:v>135</x:v>
      </x:c>
      <x:c r="D158" s="1" t="n">
        <x:v>127</x:v>
      </x:c>
      <x:c r="E158" s="1" t="n">
        <x:v>107</x:v>
      </x:c>
      <x:c r="F158" s="1" t="str">
        <x:v>3A</x:v>
      </x:c>
      <x:c r="G158" s="1" t="str">
        <x:v>No</x:v>
      </x:c>
      <x:c r="H158" s="1" t="str">
        <x:v>Baugo Community Schools</x:v>
      </x:c>
      <x:c r="I158" s="1" t="n">
        <x:v>722</x:v>
      </x:c>
      <x:c r="J158" s="1" t="n">
        <x:v>1822</x:v>
      </x:c>
      <x:c r="K158" s="10" t="n">
        <x:f>IF(J158="",0,I158/J158)</x:f>
        <x:v>0.39626783754116357</x:v>
      </x:c>
      <x:c r="L158" s="1" t="n">
        <x:f>SUM(B158:D158)</x:f>
        <x:v>399</x:v>
      </x:c>
      <x:c r="M158" s="11" t="n">
        <x:f>L158*(1-$B$4*K158)</x:f>
        <x:v>335.7556531284303</x:v>
      </x:c>
      <x:c r="N158" s="1" t="n">
        <x:f>COUNTIFS($M$11:$M$326,"&gt;"&amp;M158)+COUNTIFS($M$11:M158,M158)</x:f>
        <x:v>175</x:v>
      </x:c>
      <x:c r="O158" s="1" t="str">
        <x:f>IF(N158&lt;=$D$6,$D$4,IF(N158&lt;=$E$6,$E$4,IF(N158&lt;=$F$6,$F$4,IF(N158&lt;=$G$6,$G$4,IF(N158&lt;=$H$6,$H$4,$I$4)))))</x:f>
        <x:v>3A</x:v>
      </x:c>
      <x:c r="P158" s="1" t="str">
        <x:f>IF(AND(G158="Yes",VALUE(LEFT(F158,1))&gt;VALUE(LEFT(O158,1))),"Yes","No")</x:f>
        <x:v>No</x:v>
      </x:c>
      <x:c r="Q158" s="1" t="str">
        <x:v>Corporation FRL proxy</x:v>
      </x:c>
      <x:c r="R158" s="1" t="str">
        <x:v>2260</x:v>
      </x:c>
      <x:c r="S158" s="1" t="str">
        <x:v>Supplied football classification PDF; 2025–26 grade counts</x:v>
      </x:c>
      <x:c r="T158" s="1" t="str">
        <x:v>Supplied corporation-enrollment-ethnicity-free-reduced-price-meal-status-2006-26.xlsx, 2026 sheet</x:v>
      </x:c>
    </x:row>
    <x:row r="159" ht="20" customHeight="1">
      <x:c r="A159" s="1" t="str">
        <x:v>Kankakee Valley</x:v>
      </x:c>
      <x:c r="B159" s="1" t="n">
        <x:v>257</x:v>
      </x:c>
      <x:c r="C159" s="1" t="n">
        <x:v>243</x:v>
      </x:c>
      <x:c r="D159" s="1" t="n">
        <x:v>206</x:v>
      </x:c>
      <x:c r="E159" s="1" t="n">
        <x:v>244</x:v>
      </x:c>
      <x:c r="F159" s="1" t="str">
        <x:v>4A</x:v>
      </x:c>
      <x:c r="G159" s="1" t="str">
        <x:v>No</x:v>
      </x:c>
      <x:c r="H159" s="1" t="str">
        <x:v>Kankakee Valley School Corp</x:v>
      </x:c>
      <x:c r="I159" s="1" t="n">
        <x:v>1386</x:v>
      </x:c>
      <x:c r="J159" s="1" t="n">
        <x:v>3031</x:v>
      </x:c>
      <x:c r="K159" s="10" t="n">
        <x:f>IF(J159="",0,I159/J159)</x:f>
        <x:v>0.45727482678983833</x:v>
      </x:c>
      <x:c r="L159" s="1" t="n">
        <x:f>SUM(B159:D159)</x:f>
        <x:v>706</x:v>
      </x:c>
      <x:c r="M159" s="11" t="n">
        <x:f>L159*(1-$B$4*K159)</x:f>
        <x:v>576.8655889145497</x:v>
      </x:c>
      <x:c r="N159" s="1" t="n">
        <x:f>COUNTIFS($M$11:$M$326,"&gt;"&amp;M159)+COUNTIFS($M$11:M159,M159)</x:f>
        <x:v>111</x:v>
      </x:c>
      <x:c r="O159" s="1" t="str">
        <x:f>IF(N159&lt;=$D$6,$D$4,IF(N159&lt;=$E$6,$E$4,IF(N159&lt;=$F$6,$F$4,IF(N159&lt;=$G$6,$G$4,IF(N159&lt;=$H$6,$H$4,$I$4)))))</x:f>
        <x:v>4A</x:v>
      </x:c>
      <x:c r="P159" s="1" t="str">
        <x:f>IF(AND(G159="Yes",VALUE(LEFT(F159,1))&gt;VALUE(LEFT(O159,1))),"Yes","No")</x:f>
        <x:v>No</x:v>
      </x:c>
      <x:c r="Q159" s="1" t="str">
        <x:v>Corporation FRL proxy</x:v>
      </x:c>
      <x:c r="R159" s="1" t="str">
        <x:v>3785</x:v>
      </x:c>
      <x:c r="S159" s="1" t="str">
        <x:v>Supplied football classification PDF; 2025–26 grade counts</x:v>
      </x:c>
      <x:c r="T159" s="1" t="str">
        <x:v>Supplied corporation-enrollment-ethnicity-free-reduced-price-meal-status-2006-26.xlsx, 2026 sheet</x:v>
      </x:c>
    </x:row>
    <x:row r="160" ht="20" customHeight="1">
      <x:c r="A160" s="1" t="str">
        <x:v>Knightstown</x:v>
      </x:c>
      <x:c r="B160" s="1" t="n">
        <x:v>79</x:v>
      </x:c>
      <x:c r="C160" s="1" t="n">
        <x:v>89</x:v>
      </x:c>
      <x:c r="D160" s="1" t="n">
        <x:v>82</x:v>
      </x:c>
      <x:c r="E160" s="1" t="n">
        <x:v>82</x:v>
      </x:c>
      <x:c r="F160" s="1" t="str">
        <x:v>1A</x:v>
      </x:c>
      <x:c r="G160" s="1" t="str">
        <x:v>No</x:v>
      </x:c>
      <x:c r="H160" s="1" t="str">
        <x:v>C A Beard Memorial School Corp</x:v>
      </x:c>
      <x:c r="I160" s="1" t="n">
        <x:v>445</x:v>
      </x:c>
      <x:c r="J160" s="1" t="n">
        <x:v>1070</x:v>
      </x:c>
      <x:c r="K160" s="10" t="n">
        <x:f>IF(J160="",0,I160/J160)</x:f>
        <x:v>0.4158878504672897</x:v>
      </x:c>
      <x:c r="L160" s="1" t="n">
        <x:f>SUM(B160:D160)</x:f>
        <x:v>250</x:v>
      </x:c>
      <x:c r="M160" s="11" t="n">
        <x:f>L160*(1-$B$4*K160)</x:f>
        <x:v>208.41121495327104</x:v>
      </x:c>
      <x:c r="N160" s="1" t="n">
        <x:f>COUNTIFS($M$11:$M$326,"&gt;"&amp;M160)+COUNTIFS($M$11:M160,M160)</x:f>
        <x:v>259</x:v>
      </x:c>
      <x:c r="O160" s="1" t="str">
        <x:f>IF(N160&lt;=$D$6,$D$4,IF(N160&lt;=$E$6,$E$4,IF(N160&lt;=$F$6,$F$4,IF(N160&lt;=$G$6,$G$4,IF(N160&lt;=$H$6,$H$4,$I$4)))))</x:f>
        <x:v>2A</x:v>
      </x:c>
      <x:c r="P160" s="1" t="str">
        <x:f>IF(AND(G160="Yes",VALUE(LEFT(F160,1))&gt;VALUE(LEFT(O160,1))),"Yes","No")</x:f>
        <x:v>No</x:v>
      </x:c>
      <x:c r="Q160" s="1" t="str">
        <x:v>Corporation FRL proxy</x:v>
      </x:c>
      <x:c r="R160" s="1" t="str">
        <x:v>3455</x:v>
      </x:c>
      <x:c r="S160" s="1" t="str">
        <x:v>Supplied football classification PDF; 2025–26 grade counts</x:v>
      </x:c>
      <x:c r="T160" s="1" t="str">
        <x:v>Supplied corporation-enrollment-ethnicity-free-reduced-price-meal-status-2006-26.xlsx, 2026 sheet</x:v>
      </x:c>
    </x:row>
    <x:row r="161" ht="20" customHeight="1">
      <x:c r="A161" s="1" t="str">
        <x:v>Knox</x:v>
      </x:c>
      <x:c r="B161" s="1" t="n">
        <x:v>108</x:v>
      </x:c>
      <x:c r="C161" s="1" t="n">
        <x:v>108</x:v>
      </x:c>
      <x:c r="D161" s="1" t="n">
        <x:v>120</x:v>
      </x:c>
      <x:c r="E161" s="1" t="n">
        <x:v>136</x:v>
      </x:c>
      <x:c r="F161" s="1" t="str">
        <x:v>2A</x:v>
      </x:c>
      <x:c r="G161" s="1" t="str">
        <x:v>No</x:v>
      </x:c>
      <x:c r="H161" s="1" t="str">
        <x:v>Knox Community School Corp</x:v>
      </x:c>
      <x:c r="I161" s="1" t="n">
        <x:v>838</x:v>
      </x:c>
      <x:c r="J161" s="1" t="n">
        <x:v>1643</x:v>
      </x:c>
      <x:c r="K161" s="10" t="n">
        <x:f>IF(J161="",0,I161/J161)</x:f>
        <x:v>0.5100426049908704</x:v>
      </x:c>
      <x:c r="L161" s="1" t="n">
        <x:f>SUM(B161:D161)</x:f>
        <x:v>336</x:v>
      </x:c>
      <x:c r="M161" s="11" t="n">
        <x:f>L161*(1-$B$4*K161)</x:f>
        <x:v>267.450273889227</x:v>
      </x:c>
      <x:c r="N161" s="1" t="n">
        <x:f>COUNTIFS($M$11:$M$326,"&gt;"&amp;M161)+COUNTIFS($M$11:M161,M161)</x:f>
        <x:v>216</x:v>
      </x:c>
      <x:c r="O161" s="1" t="str">
        <x:f>IF(N161&lt;=$D$6,$D$4,IF(N161&lt;=$E$6,$E$4,IF(N161&lt;=$F$6,$F$4,IF(N161&lt;=$G$6,$G$4,IF(N161&lt;=$H$6,$H$4,$I$4)))))</x:f>
        <x:v>3A</x:v>
      </x:c>
      <x:c r="P161" s="1" t="str">
        <x:f>IF(AND(G161="Yes",VALUE(LEFT(F161,1))&gt;VALUE(LEFT(O161,1))),"Yes","No")</x:f>
        <x:v>No</x:v>
      </x:c>
      <x:c r="Q161" s="1" t="str">
        <x:v>Corporation FRL proxy</x:v>
      </x:c>
      <x:c r="R161" s="1" t="str">
        <x:v>7525</x:v>
      </x:c>
      <x:c r="S161" s="1" t="str">
        <x:v>Supplied football classification PDF; 2025–26 grade counts</x:v>
      </x:c>
      <x:c r="T161" s="1" t="str">
        <x:v>Supplied corporation-enrollment-ethnicity-free-reduced-price-meal-status-2006-26.xlsx, 2026 sheet</x:v>
      </x:c>
    </x:row>
    <x:row r="162" ht="20" customHeight="1">
      <x:c r="A162" s="1" t="str">
        <x:v>Kokomo</x:v>
      </x:c>
      <x:c r="B162" s="1" t="n">
        <x:v>354</x:v>
      </x:c>
      <x:c r="C162" s="1" t="n">
        <x:v>339</x:v>
      </x:c>
      <x:c r="D162" s="1" t="n">
        <x:v>346</x:v>
      </x:c>
      <x:c r="E162" s="1" t="n">
        <x:v>320</x:v>
      </x:c>
      <x:c r="F162" s="1" t="str">
        <x:v>4A</x:v>
      </x:c>
      <x:c r="G162" s="1" t="str">
        <x:v>No</x:v>
      </x:c>
      <x:c r="H162" s="1" t="str">
        <x:v>Kokomo School Corporation</x:v>
      </x:c>
      <x:c r="I162" s="1" t="n">
        <x:v>3130</x:v>
      </x:c>
      <x:c r="J162" s="1" t="n">
        <x:v>5232</x:v>
      </x:c>
      <x:c r="K162" s="10" t="n">
        <x:f>IF(J162="",0,I162/J162)</x:f>
        <x:v>0.5982415902140673</x:v>
      </x:c>
      <x:c r="L162" s="1" t="n">
        <x:f>SUM(B162:D162)</x:f>
        <x:v>1039</x:v>
      </x:c>
      <x:c r="M162" s="11" t="n">
        <x:f>L162*(1-$B$4*K162)</x:f>
        <x:v>790.3707951070337</x:v>
      </x:c>
      <x:c r="N162" s="1" t="n">
        <x:f>COUNTIFS($M$11:$M$326,"&gt;"&amp;M162)+COUNTIFS($M$11:M162,M162)</x:f>
        <x:v>71</x:v>
      </x:c>
      <x:c r="O162" s="1" t="str">
        <x:f>IF(N162&lt;=$D$6,$D$4,IF(N162&lt;=$E$6,$E$4,IF(N162&lt;=$F$6,$F$4,IF(N162&lt;=$G$6,$G$4,IF(N162&lt;=$H$6,$H$4,$I$4)))))</x:f>
        <x:v>5A</x:v>
      </x:c>
      <x:c r="P162" s="1" t="str">
        <x:f>IF(AND(G162="Yes",VALUE(LEFT(F162,1))&gt;VALUE(LEFT(O162,1))),"Yes","No")</x:f>
        <x:v>No</x:v>
      </x:c>
      <x:c r="Q162" s="1" t="str">
        <x:v>Corporation FRL proxy</x:v>
      </x:c>
      <x:c r="R162" s="1" t="str">
        <x:v>3500</x:v>
      </x:c>
      <x:c r="S162" s="1" t="str">
        <x:v>Supplied football classification PDF; 2025–26 grade counts</x:v>
      </x:c>
      <x:c r="T162" s="1" t="str">
        <x:v>Supplied corporation-enrollment-ethnicity-free-reduced-price-meal-status-2006-26.xlsx, 2026 sheet</x:v>
      </x:c>
    </x:row>
    <x:row r="163" ht="20" customHeight="1">
      <x:c r="A163" s="1" t="str">
        <x:v>Lafayette Central Catholic</x:v>
      </x:c>
      <x:c r="B163" s="1" t="n">
        <x:v>92</x:v>
      </x:c>
      <x:c r="C163" s="1" t="n">
        <x:v>62</x:v>
      </x:c>
      <x:c r="D163" s="1" t="n">
        <x:v>79</x:v>
      </x:c>
      <x:c r="E163" s="1" t="n">
        <x:v>73</x:v>
      </x:c>
      <x:c r="F163" s="1" t="str">
        <x:v>1A</x:v>
      </x:c>
      <x:c r="G163" s="1" t="str">
        <x:v>No</x:v>
      </x:c>
      <x:c r="H163" s="1" t="str">
        <x:v>Lafayette Central Catholic</x:v>
      </x:c>
      <x:c r="I163" s="1" t="n">
        <x:v>106</x:v>
      </x:c>
      <x:c r="J163" s="1" t="n">
        <x:v>452</x:v>
      </x:c>
      <x:c r="K163" s="10" t="n">
        <x:f>IF(J163="",0,I163/J163)</x:f>
        <x:v>0.2345132743362832</x:v>
      </x:c>
      <x:c r="L163" s="1" t="n">
        <x:f>SUM(B163:D163)</x:f>
        <x:v>233</x:v>
      </x:c>
      <x:c r="M163" s="11" t="n">
        <x:f>L163*(1-$B$4*K163)</x:f>
        <x:v>211.1433628318584</x:v>
      </x:c>
      <x:c r="N163" s="1" t="n">
        <x:f>COUNTIFS($M$11:$M$326,"&gt;"&amp;M163)+COUNTIFS($M$11:M163,M163)</x:f>
        <x:v>257</x:v>
      </x:c>
      <x:c r="O163" s="1" t="str">
        <x:f>IF(N163&lt;=$D$6,$D$4,IF(N163&lt;=$E$6,$E$4,IF(N163&lt;=$F$6,$F$4,IF(N163&lt;=$G$6,$G$4,IF(N163&lt;=$H$6,$H$4,$I$4)))))</x:f>
        <x:v>2A</x:v>
      </x:c>
      <x:c r="P163" s="1" t="str">
        <x:f>IF(AND(G163="Yes",VALUE(LEFT(F163,1))&gt;VALUE(LEFT(O163,1))),"Yes","No")</x:f>
        <x:v>No</x:v>
      </x:c>
      <x:c r="Q163" s="1" t="str">
        <x:v>School NSLP proxy</x:v>
      </x:c>
      <x:c r="R163" s="1" t="str">
        <x:v>D415</x:v>
      </x:c>
      <x:c r="S163" s="1" t="str">
        <x:v>Supplied football classification PDF; 2025–26 grade counts</x:v>
      </x:c>
      <x:c r="T163" s="1" t="str">
        <x:v>https://www.in.gov/doe/files/FY2026-idoe-enrollment-nslp-report011626.pdf</x:v>
      </x:c>
    </x:row>
    <x:row r="164" ht="20" customHeight="1">
      <x:c r="A164" s="1" t="str">
        <x:v>Lafayette Jefferson</x:v>
      </x:c>
      <x:c r="B164" s="1" t="n">
        <x:v>530</x:v>
      </x:c>
      <x:c r="C164" s="1" t="n">
        <x:v>499</x:v>
      </x:c>
      <x:c r="D164" s="1" t="n">
        <x:v>489</x:v>
      </x:c>
      <x:c r="E164" s="1" t="n">
        <x:v>490</x:v>
      </x:c>
      <x:c r="F164" s="1" t="str">
        <x:v>5A</x:v>
      </x:c>
      <x:c r="G164" s="1" t="str">
        <x:v>No</x:v>
      </x:c>
      <x:c r="H164" s="1" t="str">
        <x:v>Lafayette School Corporation</x:v>
      </x:c>
      <x:c r="I164" s="1" t="n">
        <x:v>4729</x:v>
      </x:c>
      <x:c r="J164" s="1" t="n">
        <x:v>7096</x:v>
      </x:c>
      <x:c r="K164" s="10" t="n">
        <x:f>IF(J164="",0,I164/J164)</x:f>
        <x:v>0.6664317925591883</x:v>
      </x:c>
      <x:c r="L164" s="1" t="n">
        <x:f>SUM(B164:D164)</x:f>
        <x:v>1518</x:v>
      </x:c>
      <x:c r="M164" s="11" t="n">
        <x:f>L164*(1-$B$4*K164)</x:f>
        <x:v>1113.3426155580607</x:v>
      </x:c>
      <x:c r="N164" s="1" t="n">
        <x:f>COUNTIFS($M$11:$M$326,"&gt;"&amp;M164)+COUNTIFS($M$11:M164,M164)</x:f>
        <x:v>40</x:v>
      </x:c>
      <x:c r="O164" s="1" t="str">
        <x:f>IF(N164&lt;=$D$6,$D$4,IF(N164&lt;=$E$6,$E$4,IF(N164&lt;=$F$6,$F$4,IF(N164&lt;=$G$6,$G$4,IF(N164&lt;=$H$6,$H$4,$I$4)))))</x:f>
        <x:v>5A</x:v>
      </x:c>
      <x:c r="P164" s="1" t="str">
        <x:f>IF(AND(G164="Yes",VALUE(LEFT(F164,1))&gt;VALUE(LEFT(O164,1))),"Yes","No")</x:f>
        <x:v>No</x:v>
      </x:c>
      <x:c r="Q164" s="1" t="str">
        <x:v>Corporation FRL proxy</x:v>
      </x:c>
      <x:c r="R164" s="1" t="str">
        <x:v>7855</x:v>
      </x:c>
      <x:c r="S164" s="1" t="str">
        <x:v>Supplied football classification PDF; 2025–26 grade counts</x:v>
      </x:c>
      <x:c r="T164" s="1" t="str">
        <x:v>Supplied corporation-enrollment-ethnicity-free-reduced-price-meal-status-2006-26.xlsx, 2026 sheet</x:v>
      </x:c>
    </x:row>
    <x:row r="165" ht="20" customHeight="1">
      <x:c r="A165" s="1" t="str">
        <x:v>Lake Central</x:v>
      </x:c>
      <x:c r="B165" s="1" t="n">
        <x:v>748</x:v>
      </x:c>
      <x:c r="C165" s="1" t="n">
        <x:v>758</x:v>
      </x:c>
      <x:c r="D165" s="1" t="n">
        <x:v>631</x:v>
      </x:c>
      <x:c r="E165" s="1" t="n">
        <x:v>704</x:v>
      </x:c>
      <x:c r="F165" s="1" t="str">
        <x:v>6A</x:v>
      </x:c>
      <x:c r="G165" s="1" t="str">
        <x:v>No</x:v>
      </x:c>
      <x:c r="H165" s="1" t="str">
        <x:v>Lake Central School Corporation</x:v>
      </x:c>
      <x:c r="I165" s="1" t="n">
        <x:v>2213</x:v>
      </x:c>
      <x:c r="J165" s="1" t="n">
        <x:v>8662</x:v>
      </x:c>
      <x:c r="K165" s="10" t="n">
        <x:f>IF(J165="",0,I165/J165)</x:f>
        <x:v>0.2554837220041561</x:v>
      </x:c>
      <x:c r="L165" s="1" t="n">
        <x:f>SUM(B165:D165)</x:f>
        <x:v>2137</x:v>
      </x:c>
      <x:c r="M165" s="11" t="n">
        <x:f>L165*(1-$B$4*K165)</x:f>
        <x:v>1918.6125144308473</x:v>
      </x:c>
      <x:c r="N165" s="1" t="n">
        <x:f>COUNTIFS($M$11:$M$326,"&gt;"&amp;M165)+COUNTIFS($M$11:M165,M165)</x:f>
        <x:v>15</x:v>
      </x:c>
      <x:c r="O165" s="1" t="str">
        <x:f>IF(N165&lt;=$D$6,$D$4,IF(N165&lt;=$E$6,$E$4,IF(N165&lt;=$F$6,$F$4,IF(N165&lt;=$G$6,$G$4,IF(N165&lt;=$H$6,$H$4,$I$4)))))</x:f>
        <x:v>6A</x:v>
      </x:c>
      <x:c r="P165" s="1" t="str">
        <x:f>IF(AND(G165="Yes",VALUE(LEFT(F165,1))&gt;VALUE(LEFT(O165,1))),"Yes","No")</x:f>
        <x:v>No</x:v>
      </x:c>
      <x:c r="Q165" s="1" t="str">
        <x:v>Corporation FRL proxy</x:v>
      </x:c>
      <x:c r="R165" s="1" t="str">
        <x:v>4615</x:v>
      </x:c>
      <x:c r="S165" s="1" t="str">
        <x:v>Supplied football classification PDF; 2025–26 grade counts</x:v>
      </x:c>
      <x:c r="T165" s="1" t="str">
        <x:v>Supplied corporation-enrollment-ethnicity-free-reduced-price-meal-status-2006-26.xlsx, 2026 sheet</x:v>
      </x:c>
    </x:row>
    <x:row r="166" ht="20" customHeight="1">
      <x:c r="A166" s="1" t="str">
        <x:v>Lake Station Edison</x:v>
      </x:c>
      <x:c r="B166" s="1" t="n">
        <x:v>81</x:v>
      </x:c>
      <x:c r="C166" s="1" t="n">
        <x:v>81</x:v>
      </x:c>
      <x:c r="D166" s="1" t="n">
        <x:v>103</x:v>
      </x:c>
      <x:c r="E166" s="1" t="n">
        <x:v>98</x:v>
      </x:c>
      <x:c r="F166" s="1" t="str">
        <x:v>2A</x:v>
      </x:c>
      <x:c r="G166" s="1" t="str">
        <x:v>No</x:v>
      </x:c>
      <x:c r="H166" s="1" t="str">
        <x:v>Lake Station Community Schools</x:v>
      </x:c>
      <x:c r="I166" s="1" t="n">
        <x:v>761</x:v>
      </x:c>
      <x:c r="J166" s="1" t="n">
        <x:v>1003</x:v>
      </x:c>
      <x:c r="K166" s="10" t="n">
        <x:f>IF(J166="",0,I166/J166)</x:f>
        <x:v>0.7587238285144566</x:v>
      </x:c>
      <x:c r="L166" s="1" t="n">
        <x:f>SUM(B166:D166)</x:f>
        <x:v>265</x:v>
      </x:c>
      <x:c r="M166" s="11" t="n">
        <x:f>L166*(1-$B$4*K166)</x:f>
        <x:v>184.5752741774676</x:v>
      </x:c>
      <x:c r="N166" s="1" t="n">
        <x:f>COUNTIFS($M$11:$M$326,"&gt;"&amp;M166)+COUNTIFS($M$11:M166,M166)</x:f>
        <x:v>281</x:v>
      </x:c>
      <x:c r="O166" s="1" t="str">
        <x:f>IF(N166&lt;=$D$6,$D$4,IF(N166&lt;=$E$6,$E$4,IF(N166&lt;=$F$6,$F$4,IF(N166&lt;=$G$6,$G$4,IF(N166&lt;=$H$6,$H$4,$I$4)))))</x:f>
        <x:v>2A</x:v>
      </x:c>
      <x:c r="P166" s="1" t="str">
        <x:f>IF(AND(G166="Yes",VALUE(LEFT(F166,1))&gt;VALUE(LEFT(O166,1))),"Yes","No")</x:f>
        <x:v>No</x:v>
      </x:c>
      <x:c r="Q166" s="1" t="str">
        <x:v>Corporation FRL proxy</x:v>
      </x:c>
      <x:c r="R166" s="1" t="str">
        <x:v>4680</x:v>
      </x:c>
      <x:c r="S166" s="1" t="str">
        <x:v>Supplied football classification PDF; 2025–26 grade counts</x:v>
      </x:c>
      <x:c r="T166" s="1" t="str">
        <x:v>Supplied corporation-enrollment-ethnicity-free-reduced-price-meal-status-2006-26.xlsx, 2026 sheet</x:v>
      </x:c>
    </x:row>
    <x:row r="167" ht="20" customHeight="1">
      <x:c r="A167" s="1" t="str">
        <x:v>Lakeland</x:v>
      </x:c>
      <x:c r="B167" s="1" t="n">
        <x:v>109</x:v>
      </x:c>
      <x:c r="C167" s="1" t="n">
        <x:v>116</x:v>
      </x:c>
      <x:c r="D167" s="1" t="n">
        <x:v>124</x:v>
      </x:c>
      <x:c r="E167" s="1" t="n">
        <x:v>154</x:v>
      </x:c>
      <x:c r="F167" s="1" t="str">
        <x:v>2A</x:v>
      </x:c>
      <x:c r="G167" s="1" t="str">
        <x:v>No</x:v>
      </x:c>
      <x:c r="H167" s="1" t="str">
        <x:v>Lakeland School Corporation</x:v>
      </x:c>
      <x:c r="I167" s="1" t="n">
        <x:v>162</x:v>
      </x:c>
      <x:c r="J167" s="1" t="n">
        <x:v>1442</x:v>
      </x:c>
      <x:c r="K167" s="10" t="n">
        <x:f>IF(J167="",0,I167/J167)</x:f>
        <x:v>0.11234396671289876</x:v>
      </x:c>
      <x:c r="L167" s="1" t="n">
        <x:f>SUM(B167:D167)</x:f>
        <x:v>349</x:v>
      </x:c>
      <x:c r="M167" s="11" t="n">
        <x:f>L167*(1-$B$4*K167)</x:f>
        <x:v>333.31678224687937</x:v>
      </x:c>
      <x:c r="N167" s="1" t="n">
        <x:f>COUNTIFS($M$11:$M$326,"&gt;"&amp;M167)+COUNTIFS($M$11:M167,M167)</x:f>
        <x:v>176</x:v>
      </x:c>
      <x:c r="O167" s="1" t="str">
        <x:f>IF(N167&lt;=$D$6,$D$4,IF(N167&lt;=$E$6,$E$4,IF(N167&lt;=$F$6,$F$4,IF(N167&lt;=$G$6,$G$4,IF(N167&lt;=$H$6,$H$4,$I$4)))))</x:f>
        <x:v>3A</x:v>
      </x:c>
      <x:c r="P167" s="1" t="str">
        <x:f>IF(AND(G167="Yes",VALUE(LEFT(F167,1))&gt;VALUE(LEFT(O167,1))),"Yes","No")</x:f>
        <x:v>No</x:v>
      </x:c>
      <x:c r="Q167" s="1" t="str">
        <x:v>Corporation FRL proxy</x:v>
      </x:c>
      <x:c r="R167" s="1" t="str">
        <x:v>4535</x:v>
      </x:c>
      <x:c r="S167" s="1" t="str">
        <x:v>Supplied football classification PDF; 2025–26 grade counts</x:v>
      </x:c>
      <x:c r="T167" s="1" t="str">
        <x:v>Supplied corporation-enrollment-ethnicity-free-reduced-price-meal-status-2006-26.xlsx, 2026 sheet</x:v>
      </x:c>
    </x:row>
    <x:row r="168" ht="20" customHeight="1">
      <x:c r="A168" s="1" t="str">
        <x:v>Lapel</x:v>
      </x:c>
      <x:c r="B168" s="1" t="n">
        <x:v>126</x:v>
      </x:c>
      <x:c r="C168" s="1" t="n">
        <x:v>116</x:v>
      </x:c>
      <x:c r="D168" s="1" t="n">
        <x:v>128</x:v>
      </x:c>
      <x:c r="E168" s="1" t="n">
        <x:v>114</x:v>
      </x:c>
      <x:c r="F168" s="1" t="str">
        <x:v>2A</x:v>
      </x:c>
      <x:c r="G168" s="1" t="str">
        <x:v>No</x:v>
      </x:c>
      <x:c r="H168" s="1" t="str">
        <x:v>Frankton-Lapel Community Schools</x:v>
      </x:c>
      <x:c r="I168" s="1" t="n">
        <x:v>1174</x:v>
      </x:c>
      <x:c r="J168" s="1" t="n">
        <x:v>3064</x:v>
      </x:c>
      <x:c r="K168" s="10" t="n">
        <x:f>IF(J168="",0,I168/J168)</x:f>
        <x:v>0.3831592689295039</x:v>
      </x:c>
      <x:c r="L168" s="1" t="n">
        <x:f>SUM(B168:D168)</x:f>
        <x:v>370</x:v>
      </x:c>
      <x:c r="M168" s="11" t="n">
        <x:f>L168*(1-$B$4*K168)</x:f>
        <x:v>313.2924281984334</x:v>
      </x:c>
      <x:c r="N168" s="1" t="n">
        <x:f>COUNTIFS($M$11:$M$326,"&gt;"&amp;M168)+COUNTIFS($M$11:M168,M168)</x:f>
        <x:v>193</x:v>
      </x:c>
      <x:c r="O168" s="1" t="str">
        <x:f>IF(N168&lt;=$D$6,$D$4,IF(N168&lt;=$E$6,$E$4,IF(N168&lt;=$F$6,$F$4,IF(N168&lt;=$G$6,$G$4,IF(N168&lt;=$H$6,$H$4,$I$4)))))</x:f>
        <x:v>3A</x:v>
      </x:c>
      <x:c r="P168" s="1" t="str">
        <x:f>IF(AND(G168="Yes",VALUE(LEFT(F168,1))&gt;VALUE(LEFT(O168,1))),"Yes","No")</x:f>
        <x:v>No</x:v>
      </x:c>
      <x:c r="Q168" s="1" t="str">
        <x:v>Corporation FRL proxy</x:v>
      </x:c>
      <x:c r="R168" s="1" t="str">
        <x:v>5245</x:v>
      </x:c>
      <x:c r="S168" s="1" t="str">
        <x:v>Supplied football classification PDF; 2025–26 grade counts</x:v>
      </x:c>
      <x:c r="T168" s="1" t="str">
        <x:v>Supplied corporation-enrollment-ethnicity-free-reduced-price-meal-status-2006-26.xlsx, 2026 sheet</x:v>
      </x:c>
    </x:row>
    <x:row r="169" ht="20" customHeight="1">
      <x:c r="A169" s="1" t="str">
        <x:v>LaPorte</x:v>
      </x:c>
      <x:c r="B169" s="1" t="n">
        <x:v>435</x:v>
      </x:c>
      <x:c r="C169" s="1" t="n">
        <x:v>425</x:v>
      </x:c>
      <x:c r="D169" s="1" t="n">
        <x:v>403</x:v>
      </x:c>
      <x:c r="E169" s="1" t="n">
        <x:v>427</x:v>
      </x:c>
      <x:c r="F169" s="1" t="str">
        <x:v>5A</x:v>
      </x:c>
      <x:c r="G169" s="1" t="str">
        <x:v>No</x:v>
      </x:c>
      <x:c r="H169" s="1" t="str">
        <x:v>La Porte Community School Corp</x:v>
      </x:c>
      <x:c r="I169" s="1" t="n">
        <x:v>2801</x:v>
      </x:c>
      <x:c r="J169" s="1" t="n">
        <x:v>6036</x:v>
      </x:c>
      <x:c r="K169" s="10" t="n">
        <x:f>IF(J169="",0,I169/J169)</x:f>
        <x:v>0.4640490390987409</x:v>
      </x:c>
      <x:c r="L169" s="1" t="n">
        <x:f>SUM(B169:D169)</x:f>
        <x:v>1263</x:v>
      </x:c>
      <x:c r="M169" s="11" t="n">
        <x:f>L169*(1-$B$4*K169)</x:f>
        <x:v>1028.5624254473162</x:v>
      </x:c>
      <x:c r="N169" s="1" t="n">
        <x:f>COUNTIFS($M$11:$M$326,"&gt;"&amp;M169)+COUNTIFS($M$11:M169,M169)</x:f>
        <x:v>47</x:v>
      </x:c>
      <x:c r="O169" s="1" t="str">
        <x:f>IF(N169&lt;=$D$6,$D$4,IF(N169&lt;=$E$6,$E$4,IF(N169&lt;=$F$6,$F$4,IF(N169&lt;=$G$6,$G$4,IF(N169&lt;=$H$6,$H$4,$I$4)))))</x:f>
        <x:v>5A</x:v>
      </x:c>
      <x:c r="P169" s="1" t="str">
        <x:f>IF(AND(G169="Yes",VALUE(LEFT(F169,1))&gt;VALUE(LEFT(O169,1))),"Yes","No")</x:f>
        <x:v>No</x:v>
      </x:c>
      <x:c r="Q169" s="1" t="str">
        <x:v>Corporation FRL proxy</x:v>
      </x:c>
      <x:c r="R169" s="1" t="str">
        <x:v>4945</x:v>
      </x:c>
      <x:c r="S169" s="1" t="str">
        <x:v>Supplied football classification PDF; 2025–26 grade counts</x:v>
      </x:c>
      <x:c r="T169" s="1" t="str">
        <x:v>Supplied corporation-enrollment-ethnicity-free-reduced-price-meal-status-2006-26.xlsx, 2026 sheet</x:v>
      </x:c>
    </x:row>
    <x:row r="170" ht="20" customHeight="1">
      <x:c r="A170" s="1" t="str">
        <x:v>LaVille</x:v>
      </x:c>
      <x:c r="B170" s="1" t="n">
        <x:v>103</x:v>
      </x:c>
      <x:c r="C170" s="1" t="n">
        <x:v>73</x:v>
      </x:c>
      <x:c r="D170" s="1" t="n">
        <x:v>86</x:v>
      </x:c>
      <x:c r="E170" s="1" t="n">
        <x:v>93</x:v>
      </x:c>
      <x:c r="F170" s="1" t="str">
        <x:v>2A</x:v>
      </x:c>
      <x:c r="G170" s="1" t="str">
        <x:v>No</x:v>
      </x:c>
      <x:c r="H170" s="1" t="str">
        <x:v>Union-North United School Corp</x:v>
      </x:c>
      <x:c r="I170" s="1" t="n">
        <x:v>551</x:v>
      </x:c>
      <x:c r="J170" s="1" t="n">
        <x:v>1188</x:v>
      </x:c>
      <x:c r="K170" s="10" t="n">
        <x:f>IF(J170="",0,I170/J170)</x:f>
        <x:v>0.46380471380471383</x:v>
      </x:c>
      <x:c r="L170" s="1" t="n">
        <x:f>SUM(B170:D170)</x:f>
        <x:v>262</x:v>
      </x:c>
      <x:c r="M170" s="11" t="n">
        <x:f>L170*(1-$B$4*K170)</x:f>
        <x:v>213.393265993266</x:v>
      </x:c>
      <x:c r="N170" s="1" t="n">
        <x:f>COUNTIFS($M$11:$M$326,"&gt;"&amp;M170)+COUNTIFS($M$11:M170,M170)</x:f>
        <x:v>255</x:v>
      </x:c>
      <x:c r="O170" s="1" t="str">
        <x:f>IF(N170&lt;=$D$6,$D$4,IF(N170&lt;=$E$6,$E$4,IF(N170&lt;=$F$6,$F$4,IF(N170&lt;=$G$6,$G$4,IF(N170&lt;=$H$6,$H$4,$I$4)))))</x:f>
        <x:v>2A</x:v>
      </x:c>
      <x:c r="P170" s="1" t="str">
        <x:f>IF(AND(G170="Yes",VALUE(LEFT(F170,1))&gt;VALUE(LEFT(O170,1))),"Yes","No")</x:f>
        <x:v>No</x:v>
      </x:c>
      <x:c r="Q170" s="1" t="str">
        <x:v>Corporation FRL proxy</x:v>
      </x:c>
      <x:c r="R170" s="1" t="str">
        <x:v>7215</x:v>
      </x:c>
      <x:c r="S170" s="1" t="str">
        <x:v>Supplied football classification PDF; 2025–26 grade counts</x:v>
      </x:c>
      <x:c r="T170" s="1" t="str">
        <x:v>Supplied corporation-enrollment-ethnicity-free-reduced-price-meal-status-2006-26.xlsx, 2026 sheet</x:v>
      </x:c>
    </x:row>
    <x:row r="171" ht="20" customHeight="1">
      <x:c r="A171" s="1" t="str">
        <x:v>Lawrence Central</x:v>
      </x:c>
      <x:c r="B171" s="1" t="n">
        <x:v>574</x:v>
      </x:c>
      <x:c r="C171" s="1" t="n">
        <x:v>668</x:v>
      </x:c>
      <x:c r="D171" s="1" t="n">
        <x:v>634</x:v>
      </x:c>
      <x:c r="E171" s="1" t="n">
        <x:v>594</x:v>
      </x:c>
      <x:c r="F171" s="1" t="str">
        <x:v>6A</x:v>
      </x:c>
      <x:c r="G171" s="1" t="str">
        <x:v>No</x:v>
      </x:c>
      <x:c r="H171" s="1" t="str">
        <x:v>MSD Lawrence Township</x:v>
      </x:c>
      <x:c r="I171" s="1" t="n">
        <x:v>9798</x:v>
      </x:c>
      <x:c r="J171" s="1" t="n">
        <x:v>16709</x:v>
      </x:c>
      <x:c r="K171" s="10" t="n">
        <x:f>IF(J171="",0,I171/J171)</x:f>
        <x:v>0.5863905679573882</x:v>
      </x:c>
      <x:c r="L171" s="1" t="n">
        <x:f>SUM(B171:D171)</x:f>
        <x:v>1876</x:v>
      </x:c>
      <x:c r="M171" s="11" t="n">
        <x:f>L171*(1-$B$4*K171)</x:f>
        <x:v>1435.9725178047759</x:v>
      </x:c>
      <x:c r="N171" s="1" t="n">
        <x:f>COUNTIFS($M$11:$M$326,"&gt;"&amp;M171)+COUNTIFS($M$11:M171,M171)</x:f>
        <x:v>22</x:v>
      </x:c>
      <x:c r="O171" s="1" t="str">
        <x:f>IF(N171&lt;=$D$6,$D$4,IF(N171&lt;=$E$6,$E$4,IF(N171&lt;=$F$6,$F$4,IF(N171&lt;=$G$6,$G$4,IF(N171&lt;=$H$6,$H$4,$I$4)))))</x:f>
        <x:v>6A</x:v>
      </x:c>
      <x:c r="P171" s="1" t="str">
        <x:f>IF(AND(G171="Yes",VALUE(LEFT(F171,1))&gt;VALUE(LEFT(O171,1))),"Yes","No")</x:f>
        <x:v>No</x:v>
      </x:c>
      <x:c r="Q171" s="1" t="str">
        <x:v>Corporation FRL proxy</x:v>
      </x:c>
      <x:c r="R171" s="1" t="str">
        <x:v>5330</x:v>
      </x:c>
      <x:c r="S171" s="1" t="str">
        <x:v>Supplied football classification PDF; 2025–26 grade counts</x:v>
      </x:c>
      <x:c r="T171" s="1" t="str">
        <x:v>Supplied corporation-enrollment-ethnicity-free-reduced-price-meal-status-2006-26.xlsx, 2026 sheet</x:v>
      </x:c>
    </x:row>
    <x:row r="172" ht="20" customHeight="1">
      <x:c r="A172" s="1" t="str">
        <x:v>Lawrence North</x:v>
      </x:c>
      <x:c r="B172" s="1" t="n">
        <x:v>675</x:v>
      </x:c>
      <x:c r="C172" s="1" t="n">
        <x:v>690</x:v>
      </x:c>
      <x:c r="D172" s="1" t="n">
        <x:v>694</x:v>
      </x:c>
      <x:c r="E172" s="1" t="n">
        <x:v>718</x:v>
      </x:c>
      <x:c r="F172" s="1" t="str">
        <x:v>6A</x:v>
      </x:c>
      <x:c r="G172" s="1" t="str">
        <x:v>No</x:v>
      </x:c>
      <x:c r="H172" s="1" t="str">
        <x:v>MSD Lawrence Township</x:v>
      </x:c>
      <x:c r="I172" s="1" t="n">
        <x:v>9798</x:v>
      </x:c>
      <x:c r="J172" s="1" t="n">
        <x:v>16709</x:v>
      </x:c>
      <x:c r="K172" s="10" t="n">
        <x:f>IF(J172="",0,I172/J172)</x:f>
        <x:v>0.5863905679573882</x:v>
      </x:c>
      <x:c r="L172" s="1" t="n">
        <x:f>SUM(B172:D172)</x:f>
        <x:v>2059</x:v>
      </x:c>
      <x:c r="M172" s="11" t="n">
        <x:f>L172*(1-$B$4*K172)</x:f>
        <x:v>1576.048728230295</x:v>
      </x:c>
      <x:c r="N172" s="1" t="n">
        <x:f>COUNTIFS($M$11:$M$326,"&gt;"&amp;M172)+COUNTIFS($M$11:M172,M172)</x:f>
        <x:v>21</x:v>
      </x:c>
      <x:c r="O172" s="1" t="str">
        <x:f>IF(N172&lt;=$D$6,$D$4,IF(N172&lt;=$E$6,$E$4,IF(N172&lt;=$F$6,$F$4,IF(N172&lt;=$G$6,$G$4,IF(N172&lt;=$H$6,$H$4,$I$4)))))</x:f>
        <x:v>6A</x:v>
      </x:c>
      <x:c r="P172" s="1" t="str">
        <x:f>IF(AND(G172="Yes",VALUE(LEFT(F172,1))&gt;VALUE(LEFT(O172,1))),"Yes","No")</x:f>
        <x:v>No</x:v>
      </x:c>
      <x:c r="Q172" s="1" t="str">
        <x:v>Corporation FRL proxy</x:v>
      </x:c>
      <x:c r="R172" s="1" t="str">
        <x:v>5330</x:v>
      </x:c>
      <x:c r="S172" s="1" t="str">
        <x:v>Supplied football classification PDF; 2025–26 grade counts</x:v>
      </x:c>
      <x:c r="T172" s="1" t="str">
        <x:v>Supplied corporation-enrollment-ethnicity-free-reduced-price-meal-status-2006-26.xlsx, 2026 sheet</x:v>
      </x:c>
    </x:row>
    <x:row r="173" ht="20" customHeight="1">
      <x:c r="A173" s="1" t="str">
        <x:v>Lawrenceburg</x:v>
      </x:c>
      <x:c r="B173" s="1" t="n">
        <x:v>157</x:v>
      </x:c>
      <x:c r="C173" s="1" t="n">
        <x:v>169</x:v>
      </x:c>
      <x:c r="D173" s="1" t="n">
        <x:v>181</x:v>
      </x:c>
      <x:c r="E173" s="1" t="n">
        <x:v>190</x:v>
      </x:c>
      <x:c r="F173" s="1" t="str">
        <x:v>3A</x:v>
      </x:c>
      <x:c r="G173" s="1" t="str">
        <x:v>No</x:v>
      </x:c>
      <x:c r="H173" s="1" t="str">
        <x:v>Lawrenceburg Community School Corp</x:v>
      </x:c>
      <x:c r="I173" s="1" t="n">
        <x:v>811</x:v>
      </x:c>
      <x:c r="J173" s="1" t="n">
        <x:v>2148</x:v>
      </x:c>
      <x:c r="K173" s="10" t="n">
        <x:f>IF(J173="",0,I173/J173)</x:f>
        <x:v>0.37756052141527</x:v>
      </x:c>
      <x:c r="L173" s="1" t="n">
        <x:f>SUM(B173:D173)</x:f>
        <x:v>507</x:v>
      </x:c>
      <x:c r="M173" s="11" t="n">
        <x:f>L173*(1-$B$4*K173)</x:f>
        <x:v>430.43072625698323</x:v>
      </x:c>
      <x:c r="N173" s="1" t="n">
        <x:f>COUNTIFS($M$11:$M$326,"&gt;"&amp;M173)+COUNTIFS($M$11:M173,M173)</x:f>
        <x:v>144</x:v>
      </x:c>
      <x:c r="O173" s="1" t="str">
        <x:f>IF(N173&lt;=$D$6,$D$4,IF(N173&lt;=$E$6,$E$4,IF(N173&lt;=$F$6,$F$4,IF(N173&lt;=$G$6,$G$4,IF(N173&lt;=$H$6,$H$4,$I$4)))))</x:f>
        <x:v>4A</x:v>
      </x:c>
      <x:c r="P173" s="1" t="str">
        <x:f>IF(AND(G173="Yes",VALUE(LEFT(F173,1))&gt;VALUE(LEFT(O173,1))),"Yes","No")</x:f>
        <x:v>No</x:v>
      </x:c>
      <x:c r="Q173" s="1" t="str">
        <x:v>Corporation FRL proxy</x:v>
      </x:c>
      <x:c r="R173" s="1" t="str">
        <x:v>1620</x:v>
      </x:c>
      <x:c r="S173" s="1" t="str">
        <x:v>Supplied football classification PDF; 2025–26 grade counts</x:v>
      </x:c>
      <x:c r="T173" s="1" t="str">
        <x:v>Supplied corporation-enrollment-ethnicity-free-reduced-price-meal-status-2006-26.xlsx, 2026 sheet</x:v>
      </x:c>
    </x:row>
    <x:row r="174" ht="20" customHeight="1">
      <x:c r="A174" s="1" t="str">
        <x:v>Lebanon</x:v>
      </x:c>
      <x:c r="B174" s="1" t="n">
        <x:v>286</x:v>
      </x:c>
      <x:c r="C174" s="1" t="n">
        <x:v>270</x:v>
      </x:c>
      <x:c r="D174" s="1" t="n">
        <x:v>261</x:v>
      </x:c>
      <x:c r="E174" s="1" t="n">
        <x:v>250</x:v>
      </x:c>
      <x:c r="F174" s="1" t="str">
        <x:v>4A</x:v>
      </x:c>
      <x:c r="G174" s="1" t="str">
        <x:v>No</x:v>
      </x:c>
      <x:c r="H174" s="1" t="str">
        <x:v>Lebanon Community School Corp</x:v>
      </x:c>
      <x:c r="I174" s="1" t="n">
        <x:v>1765</x:v>
      </x:c>
      <x:c r="J174" s="1" t="n">
        <x:v>3754</x:v>
      </x:c>
      <x:c r="K174" s="10" t="n">
        <x:f>IF(J174="",0,I174/J174)</x:f>
        <x:v>0.4701651571656899</x:v>
      </x:c>
      <x:c r="L174" s="1" t="n">
        <x:f>SUM(B174:D174)</x:f>
        <x:v>817</x:v>
      </x:c>
      <x:c r="M174" s="11" t="n">
        <x:f>L174*(1-$B$4*K174)</x:f>
        <x:v>663.3500266382525</x:v>
      </x:c>
      <x:c r="N174" s="1" t="n">
        <x:f>COUNTIFS($M$11:$M$326,"&gt;"&amp;M174)+COUNTIFS($M$11:M174,M174)</x:f>
        <x:v>93</x:v>
      </x:c>
      <x:c r="O174" s="1" t="str">
        <x:f>IF(N174&lt;=$D$6,$D$4,IF(N174&lt;=$E$6,$E$4,IF(N174&lt;=$F$6,$F$4,IF(N174&lt;=$G$6,$G$4,IF(N174&lt;=$H$6,$H$4,$I$4)))))</x:f>
        <x:v>5A</x:v>
      </x:c>
      <x:c r="P174" s="1" t="str">
        <x:f>IF(AND(G174="Yes",VALUE(LEFT(F174,1))&gt;VALUE(LEFT(O174,1))),"Yes","No")</x:f>
        <x:v>No</x:v>
      </x:c>
      <x:c r="Q174" s="1" t="str">
        <x:v>Corporation FRL proxy</x:v>
      </x:c>
      <x:c r="R174" s="1" t="str">
        <x:v>0665</x:v>
      </x:c>
      <x:c r="S174" s="1" t="str">
        <x:v>Supplied football classification PDF; 2025–26 grade counts</x:v>
      </x:c>
      <x:c r="T174" s="1" t="str">
        <x:v>Supplied corporation-enrollment-ethnicity-free-reduced-price-meal-status-2006-26.xlsx, 2026 sheet</x:v>
      </x:c>
    </x:row>
    <x:row r="175" ht="20" customHeight="1">
      <x:c r="A175" s="1" t="str">
        <x:v>Leo</x:v>
      </x:c>
      <x:c r="B175" s="1" t="n">
        <x:v>223</x:v>
      </x:c>
      <x:c r="C175" s="1" t="n">
        <x:v>236</x:v>
      </x:c>
      <x:c r="D175" s="1" t="n">
        <x:v>222</x:v>
      </x:c>
      <x:c r="E175" s="1" t="n">
        <x:v>205</x:v>
      </x:c>
      <x:c r="F175" s="1" t="str">
        <x:v>4A</x:v>
      </x:c>
      <x:c r="G175" s="1" t="str">
        <x:v>No</x:v>
      </x:c>
      <x:c r="H175" s="1" t="str">
        <x:v>East Allen County Schools</x:v>
      </x:c>
      <x:c r="I175" s="1" t="n">
        <x:v>5161</x:v>
      </x:c>
      <x:c r="J175" s="1" t="n">
        <x:v>10061</x:v>
      </x:c>
      <x:c r="K175" s="10" t="n">
        <x:f>IF(J175="",0,I175/J175)</x:f>
        <x:v>0.5129708776463572</x:v>
      </x:c>
      <x:c r="L175" s="1" t="n">
        <x:f>SUM(B175:D175)</x:f>
        <x:v>681</x:v>
      </x:c>
      <x:c r="M175" s="11" t="n">
        <x:f>L175*(1-$B$4*K175)</x:f>
        <x:v>541.2667329291323</x:v>
      </x:c>
      <x:c r="N175" s="1" t="n">
        <x:f>COUNTIFS($M$11:$M$326,"&gt;"&amp;M175)+COUNTIFS($M$11:M175,M175)</x:f>
        <x:v>118</x:v>
      </x:c>
      <x:c r="O175" s="1" t="str">
        <x:f>IF(N175&lt;=$D$6,$D$4,IF(N175&lt;=$E$6,$E$4,IF(N175&lt;=$F$6,$F$4,IF(N175&lt;=$G$6,$G$4,IF(N175&lt;=$H$6,$H$4,$I$4)))))</x:f>
        <x:v>4A</x:v>
      </x:c>
      <x:c r="P175" s="1" t="str">
        <x:f>IF(AND(G175="Yes",VALUE(LEFT(F175,1))&gt;VALUE(LEFT(O175,1))),"Yes","No")</x:f>
        <x:v>No</x:v>
      </x:c>
      <x:c r="Q175" s="1" t="str">
        <x:v>Corporation FRL proxy</x:v>
      </x:c>
      <x:c r="R175" s="1" t="str">
        <x:v>0255</x:v>
      </x:c>
      <x:c r="S175" s="1" t="str">
        <x:v>Supplied football classification PDF; 2025–26 grade counts</x:v>
      </x:c>
      <x:c r="T175" s="1" t="str">
        <x:v>Supplied corporation-enrollment-ethnicity-free-reduced-price-meal-status-2006-26.xlsx, 2026 sheet</x:v>
      </x:c>
    </x:row>
    <x:row r="176" ht="20" customHeight="1">
      <x:c r="A176" s="1" t="str">
        <x:v>Lewis Cass</x:v>
      </x:c>
      <x:c r="B176" s="1" t="n">
        <x:v>104</x:v>
      </x:c>
      <x:c r="C176" s="1" t="n">
        <x:v>105</x:v>
      </x:c>
      <x:c r="D176" s="1" t="n">
        <x:v>96</x:v>
      </x:c>
      <x:c r="E176" s="1" t="n">
        <x:v>83</x:v>
      </x:c>
      <x:c r="F176" s="1" t="str">
        <x:v>2A</x:v>
      </x:c>
      <x:c r="G176" s="1" t="str">
        <x:v>No</x:v>
      </x:c>
      <x:c r="H176" s="1" t="str">
        <x:v>Lewis Cass Schools </x:v>
      </x:c>
      <x:c r="I176" s="1" t="n">
        <x:v>635</x:v>
      </x:c>
      <x:c r="J176" s="1" t="n">
        <x:v>1279</x:v>
      </x:c>
      <x:c r="K176" s="10" t="n">
        <x:f>IF(J176="",0,I176/J176)</x:f>
        <x:v>0.49648162627052383</x:v>
      </x:c>
      <x:c r="L176" s="1" t="n">
        <x:f>SUM(B176:D176)</x:f>
        <x:v>305</x:v>
      </x:c>
      <x:c r="M176" s="11" t="n">
        <x:f>L176*(1-$B$4*K176)</x:f>
        <x:v>244.42924159499609</x:v>
      </x:c>
      <x:c r="N176" s="1" t="n">
        <x:f>COUNTIFS($M$11:$M$326,"&gt;"&amp;M176)+COUNTIFS($M$11:M176,M176)</x:f>
        <x:v>233</x:v>
      </x:c>
      <x:c r="O176" s="1" t="str">
        <x:f>IF(N176&lt;=$D$6,$D$4,IF(N176&lt;=$E$6,$E$4,IF(N176&lt;=$F$6,$F$4,IF(N176&lt;=$G$6,$G$4,IF(N176&lt;=$H$6,$H$4,$I$4)))))</x:f>
        <x:v>2A</x:v>
      </x:c>
      <x:c r="P176" s="1" t="str">
        <x:f>IF(AND(G176="Yes",VALUE(LEFT(F176,1))&gt;VALUE(LEFT(O176,1))),"Yes","No")</x:f>
        <x:v>No</x:v>
      </x:c>
      <x:c r="Q176" s="1" t="str">
        <x:v>Corporation FRL proxy</x:v>
      </x:c>
      <x:c r="R176" s="1" t="str">
        <x:v>0815</x:v>
      </x:c>
      <x:c r="S176" s="1" t="str">
        <x:v>Supplied football classification PDF; 2025–26 grade counts</x:v>
      </x:c>
      <x:c r="T176" s="1" t="str">
        <x:v>Supplied corporation-enrollment-ethnicity-free-reduced-price-meal-status-2006-26.xlsx, 2026 sheet</x:v>
      </x:c>
    </x:row>
    <x:row r="177" ht="20" customHeight="1">
      <x:c r="A177" s="1" t="str">
        <x:v>Linton-Stockton</x:v>
      </x:c>
      <x:c r="B177" s="1" t="n">
        <x:v>90</x:v>
      </x:c>
      <x:c r="C177" s="1" t="n">
        <x:v>91</x:v>
      </x:c>
      <x:c r="D177" s="1" t="n">
        <x:v>97</x:v>
      </x:c>
      <x:c r="E177" s="1" t="n">
        <x:v>88</x:v>
      </x:c>
      <x:c r="F177" s="1" t="str">
        <x:v>2A</x:v>
      </x:c>
      <x:c r="G177" s="1" t="str">
        <x:v>No</x:v>
      </x:c>
      <x:c r="H177" s="1" t="str">
        <x:v>Linton-Stockton School Corporation</x:v>
      </x:c>
      <x:c r="I177" s="1" t="n">
        <x:v>631</x:v>
      </x:c>
      <x:c r="J177" s="1" t="n">
        <x:v>1361</x:v>
      </x:c>
      <x:c r="K177" s="10" t="n">
        <x:f>IF(J177="",0,I177/J177)</x:f>
        <x:v>0.4636296840558413</x:v>
      </x:c>
      <x:c r="L177" s="1" t="n">
        <x:f>SUM(B177:D177)</x:f>
        <x:v>278</x:v>
      </x:c>
      <x:c r="M177" s="11" t="n">
        <x:f>L177*(1-$B$4*K177)</x:f>
        <x:v>226.44437913299046</x:v>
      </x:c>
      <x:c r="N177" s="1" t="n">
        <x:f>COUNTIFS($M$11:$M$326,"&gt;"&amp;M177)+COUNTIFS($M$11:M177,M177)</x:f>
        <x:v>244</x:v>
      </x:c>
      <x:c r="O177" s="1" t="str">
        <x:f>IF(N177&lt;=$D$6,$D$4,IF(N177&lt;=$E$6,$E$4,IF(N177&lt;=$F$6,$F$4,IF(N177&lt;=$G$6,$G$4,IF(N177&lt;=$H$6,$H$4,$I$4)))))</x:f>
        <x:v>2A</x:v>
      </x:c>
      <x:c r="P177" s="1" t="str">
        <x:f>IF(AND(G177="Yes",VALUE(LEFT(F177,1))&gt;VALUE(LEFT(O177,1))),"Yes","No")</x:f>
        <x:v>No</x:v>
      </x:c>
      <x:c r="Q177" s="1" t="str">
        <x:v>Corporation FRL proxy</x:v>
      </x:c>
      <x:c r="R177" s="1" t="str">
        <x:v>2950</x:v>
      </x:c>
      <x:c r="S177" s="1" t="str">
        <x:v>Supplied football classification PDF; 2025–26 grade counts</x:v>
      </x:c>
      <x:c r="T177" s="1" t="str">
        <x:v>Supplied corporation-enrollment-ethnicity-free-reduced-price-meal-status-2006-26.xlsx, 2026 sheet</x:v>
      </x:c>
    </x:row>
    <x:row r="178" ht="20" customHeight="1">
      <x:c r="A178" s="1" t="str">
        <x:v>Logansport</x:v>
      </x:c>
      <x:c r="B178" s="1" t="n">
        <x:v>286</x:v>
      </x:c>
      <x:c r="C178" s="1" t="n">
        <x:v>280</x:v>
      </x:c>
      <x:c r="D178" s="1" t="n">
        <x:v>273</x:v>
      </x:c>
      <x:c r="E178" s="1" t="n">
        <x:v>285</x:v>
      </x:c>
      <x:c r="F178" s="1" t="str">
        <x:v>4A</x:v>
      </x:c>
      <x:c r="G178" s="1" t="str">
        <x:v>No</x:v>
      </x:c>
      <x:c r="H178" s="1" t="str">
        <x:v>Logansport Community Sch Corp</x:v>
      </x:c>
      <x:c r="I178" s="1" t="n">
        <x:v>2645</x:v>
      </x:c>
      <x:c r="J178" s="1" t="n">
        <x:v>4467</x:v>
      </x:c>
      <x:c r="K178" s="10" t="n">
        <x:f>IF(J178="",0,I178/J178)</x:f>
        <x:v>0.5921199910454443</x:v>
      </x:c>
      <x:c r="L178" s="1" t="n">
        <x:f>SUM(B178:D178)</x:f>
        <x:v>839</x:v>
      </x:c>
      <x:c r="M178" s="11" t="n">
        <x:f>L178*(1-$B$4*K178)</x:f>
        <x:v>640.2845310051489</x:v>
      </x:c>
      <x:c r="N178" s="1" t="n">
        <x:f>COUNTIFS($M$11:$M$326,"&gt;"&amp;M178)+COUNTIFS($M$11:M178,M178)</x:f>
        <x:v>98</x:v>
      </x:c>
      <x:c r="O178" s="1" t="str">
        <x:f>IF(N178&lt;=$D$6,$D$4,IF(N178&lt;=$E$6,$E$4,IF(N178&lt;=$F$6,$F$4,IF(N178&lt;=$G$6,$G$4,IF(N178&lt;=$H$6,$H$4,$I$4)))))</x:f>
        <x:v>4A</x:v>
      </x:c>
      <x:c r="P178" s="1" t="str">
        <x:f>IF(AND(G178="Yes",VALUE(LEFT(F178,1))&gt;VALUE(LEFT(O178,1))),"Yes","No")</x:f>
        <x:v>No</x:v>
      </x:c>
      <x:c r="Q178" s="1" t="str">
        <x:v>Corporation FRL proxy</x:v>
      </x:c>
      <x:c r="R178" s="1" t="str">
        <x:v>0875</x:v>
      </x:c>
      <x:c r="S178" s="1" t="str">
        <x:v>Supplied football classification PDF; 2025–26 grade counts</x:v>
      </x:c>
      <x:c r="T178" s="1" t="str">
        <x:v>Supplied corporation-enrollment-ethnicity-free-reduced-price-meal-status-2006-26.xlsx, 2026 sheet</x:v>
      </x:c>
    </x:row>
    <x:row r="179" ht="20" customHeight="1">
      <x:c r="A179" s="1" t="str">
        <x:v>Lowell</x:v>
      </x:c>
      <x:c r="B179" s="1" t="n">
        <x:v>277</x:v>
      </x:c>
      <x:c r="C179" s="1" t="n">
        <x:v>249</x:v>
      </x:c>
      <x:c r="D179" s="1" t="n">
        <x:v>244</x:v>
      </x:c>
      <x:c r="E179" s="1" t="n">
        <x:v>234</x:v>
      </x:c>
      <x:c r="F179" s="1" t="str">
        <x:v>4A</x:v>
      </x:c>
      <x:c r="G179" s="1" t="str">
        <x:v>No</x:v>
      </x:c>
      <x:c r="H179" s="1" t="str">
        <x:v>Tri-Creek School Corporation</x:v>
      </x:c>
      <x:c r="I179" s="1" t="n">
        <x:v>957</x:v>
      </x:c>
      <x:c r="J179" s="1" t="n">
        <x:v>3345</x:v>
      </x:c>
      <x:c r="K179" s="10" t="n">
        <x:f>IF(J179="",0,I179/J179)</x:f>
        <x:v>0.2860986547085202</x:v>
      </x:c>
      <x:c r="L179" s="1" t="n">
        <x:f>SUM(B179:D179)</x:f>
        <x:v>770</x:v>
      </x:c>
      <x:c r="M179" s="11" t="n">
        <x:f>L179*(1-$B$4*K179)</x:f>
        <x:v>681.8816143497758</x:v>
      </x:c>
      <x:c r="N179" s="1" t="n">
        <x:f>COUNTIFS($M$11:$M$326,"&gt;"&amp;M179)+COUNTIFS($M$11:M179,M179)</x:f>
        <x:v>87</x:v>
      </x:c>
      <x:c r="O179" s="1" t="str">
        <x:f>IF(N179&lt;=$D$6,$D$4,IF(N179&lt;=$E$6,$E$4,IF(N179&lt;=$F$6,$F$4,IF(N179&lt;=$G$6,$G$4,IF(N179&lt;=$H$6,$H$4,$I$4)))))</x:f>
        <x:v>5A</x:v>
      </x:c>
      <x:c r="P179" s="1" t="str">
        <x:f>IF(AND(G179="Yes",VALUE(LEFT(F179,1))&gt;VALUE(LEFT(O179,1))),"Yes","No")</x:f>
        <x:v>No</x:v>
      </x:c>
      <x:c r="Q179" s="1" t="str">
        <x:v>Corporation FRL proxy</x:v>
      </x:c>
      <x:c r="R179" s="1" t="str">
        <x:v>4645</x:v>
      </x:c>
      <x:c r="S179" s="1" t="str">
        <x:v>Supplied football classification PDF; 2025–26 grade counts</x:v>
      </x:c>
      <x:c r="T179" s="1" t="str">
        <x:v>Supplied corporation-enrollment-ethnicity-free-reduced-price-meal-status-2006-26.xlsx, 2026 sheet</x:v>
      </x:c>
    </x:row>
    <x:row r="180" ht="20" customHeight="1">
      <x:c r="A180" s="1" t="str">
        <x:v>Maconaquah</x:v>
      </x:c>
      <x:c r="B180" s="1" t="n">
        <x:v>132</x:v>
      </x:c>
      <x:c r="C180" s="1" t="n">
        <x:v>122</x:v>
      </x:c>
      <x:c r="D180" s="1" t="n">
        <x:v>135</x:v>
      </x:c>
      <x:c r="E180" s="1" t="n">
        <x:v>132</x:v>
      </x:c>
      <x:c r="F180" s="1" t="str">
        <x:v>3A</x:v>
      </x:c>
      <x:c r="G180" s="1" t="str">
        <x:v>No</x:v>
      </x:c>
      <x:c r="H180" s="1" t="str">
        <x:v>Maconaquah School Corp</x:v>
      </x:c>
      <x:c r="I180" s="1" t="n">
        <x:v>1080</x:v>
      </x:c>
      <x:c r="J180" s="1" t="n">
        <x:v>1845</x:v>
      </x:c>
      <x:c r="K180" s="10" t="n">
        <x:f>IF(J180="",0,I180/J180)</x:f>
        <x:v>0.5853658536585366</x:v>
      </x:c>
      <x:c r="L180" s="1" t="n">
        <x:f>SUM(B180:D180)</x:f>
        <x:v>389</x:v>
      </x:c>
      <x:c r="M180" s="11" t="n">
        <x:f>L180*(1-$B$4*K180)</x:f>
        <x:v>297.9170731707317</x:v>
      </x:c>
      <x:c r="N180" s="1" t="n">
        <x:f>COUNTIFS($M$11:$M$326,"&gt;"&amp;M180)+COUNTIFS($M$11:M180,M180)</x:f>
        <x:v>201</x:v>
      </x:c>
      <x:c r="O180" s="1" t="str">
        <x:f>IF(N180&lt;=$D$6,$D$4,IF(N180&lt;=$E$6,$E$4,IF(N180&lt;=$F$6,$F$4,IF(N180&lt;=$G$6,$G$4,IF(N180&lt;=$H$6,$H$4,$I$4)))))</x:f>
        <x:v>3A</x:v>
      </x:c>
      <x:c r="P180" s="1" t="str">
        <x:f>IF(AND(G180="Yes",VALUE(LEFT(F180,1))&gt;VALUE(LEFT(O180,1))),"Yes","No")</x:f>
        <x:v>No</x:v>
      </x:c>
      <x:c r="Q180" s="1" t="str">
        <x:v>Corporation FRL proxy</x:v>
      </x:c>
      <x:c r="R180" s="1" t="str">
        <x:v>5615</x:v>
      </x:c>
      <x:c r="S180" s="1" t="str">
        <x:v>Supplied football classification PDF; 2025–26 grade counts</x:v>
      </x:c>
      <x:c r="T180" s="1" t="str">
        <x:v>Supplied corporation-enrollment-ethnicity-free-reduced-price-meal-status-2006-26.xlsx, 2026 sheet</x:v>
      </x:c>
    </x:row>
    <x:row r="181" ht="20" customHeight="1">
      <x:c r="A181" s="1" t="str">
        <x:v>Madison Consolidated</x:v>
      </x:c>
      <x:c r="B181" s="1" t="n">
        <x:v>209</x:v>
      </x:c>
      <x:c r="C181" s="1" t="n">
        <x:v>200</x:v>
      </x:c>
      <x:c r="D181" s="1" t="n">
        <x:v>179</x:v>
      </x:c>
      <x:c r="E181" s="1" t="n">
        <x:v>214</x:v>
      </x:c>
      <x:c r="F181" s="1" t="str">
        <x:v>4A</x:v>
      </x:c>
      <x:c r="G181" s="1" t="str">
        <x:v>No</x:v>
      </x:c>
      <x:c r="H181" s="1" t="str">
        <x:v>Madison Consolidated Schools</x:v>
      </x:c>
      <x:c r="I181" s="1" t="n">
        <x:v>1434</x:v>
      </x:c>
      <x:c r="J181" s="1" t="n">
        <x:v>2672</x:v>
      </x:c>
      <x:c r="K181" s="10" t="n">
        <x:f>IF(J181="",0,I181/J181)</x:f>
        <x:v>0.5366766467065869</x:v>
      </x:c>
      <x:c r="L181" s="1" t="n">
        <x:f>SUM(B181:D181)</x:f>
        <x:v>588</x:v>
      </x:c>
      <x:c r="M181" s="11" t="n">
        <x:f>L181*(1-$B$4*K181)</x:f>
        <x:v>461.77365269461075</x:v>
      </x:c>
      <x:c r="N181" s="1" t="n">
        <x:f>COUNTIFS($M$11:$M$326,"&gt;"&amp;M181)+COUNTIFS($M$11:M181,M181)</x:f>
        <x:v>138</x:v>
      </x:c>
      <x:c r="O181" s="1" t="str">
        <x:f>IF(N181&lt;=$D$6,$D$4,IF(N181&lt;=$E$6,$E$4,IF(N181&lt;=$F$6,$F$4,IF(N181&lt;=$G$6,$G$4,IF(N181&lt;=$H$6,$H$4,$I$4)))))</x:f>
        <x:v>4A</x:v>
      </x:c>
      <x:c r="P181" s="1" t="str">
        <x:f>IF(AND(G181="Yes",VALUE(LEFT(F181,1))&gt;VALUE(LEFT(O181,1))),"Yes","No")</x:f>
        <x:v>No</x:v>
      </x:c>
      <x:c r="Q181" s="1" t="str">
        <x:v>Corporation FRL proxy</x:v>
      </x:c>
      <x:c r="R181" s="1" t="str">
        <x:v>3995</x:v>
      </x:c>
      <x:c r="S181" s="1" t="str">
        <x:v>Supplied football classification PDF; 2025–26 grade counts</x:v>
      </x:c>
      <x:c r="T181" s="1" t="str">
        <x:v>Supplied corporation-enrollment-ethnicity-free-reduced-price-meal-status-2006-26.xlsx, 2026 sheet</x:v>
      </x:c>
    </x:row>
    <x:row r="182" ht="20" customHeight="1">
      <x:c r="A182" s="1" t="str">
        <x:v>Madison-Grant</x:v>
      </x:c>
      <x:c r="B182" s="1" t="n">
        <x:v>81</x:v>
      </x:c>
      <x:c r="C182" s="1" t="n">
        <x:v>66</x:v>
      </x:c>
      <x:c r="D182" s="1" t="n">
        <x:v>65</x:v>
      </x:c>
      <x:c r="E182" s="1" t="n">
        <x:v>69</x:v>
      </x:c>
      <x:c r="F182" s="1" t="str">
        <x:v>1A</x:v>
      </x:c>
      <x:c r="G182" s="1" t="str">
        <x:v>No</x:v>
      </x:c>
      <x:c r="H182" s="1" t="str">
        <x:v>Madison-Grant United School Corp</x:v>
      </x:c>
      <x:c r="I182" s="1" t="n">
        <x:v>658</x:v>
      </x:c>
      <x:c r="J182" s="1" t="n">
        <x:v>2110</x:v>
      </x:c>
      <x:c r="K182" s="10" t="n">
        <x:f>IF(J182="",0,I182/J182)</x:f>
        <x:v>0.3118483412322275</x:v>
      </x:c>
      <x:c r="L182" s="1" t="n">
        <x:f>SUM(B182:D182)</x:f>
        <x:v>212</x:v>
      </x:c>
      <x:c r="M182" s="11" t="n">
        <x:f>L182*(1-$B$4*K182)</x:f>
        <x:v>185.5552606635071</x:v>
      </x:c>
      <x:c r="N182" s="1" t="n">
        <x:f>COUNTIFS($M$11:$M$326,"&gt;"&amp;M182)+COUNTIFS($M$11:M182,M182)</x:f>
        <x:v>280</x:v>
      </x:c>
      <x:c r="O182" s="1" t="str">
        <x:f>IF(N182&lt;=$D$6,$D$4,IF(N182&lt;=$E$6,$E$4,IF(N182&lt;=$F$6,$F$4,IF(N182&lt;=$G$6,$G$4,IF(N182&lt;=$H$6,$H$4,$I$4)))))</x:f>
        <x:v>2A</x:v>
      </x:c>
      <x:c r="P182" s="1" t="str">
        <x:f>IF(AND(G182="Yes",VALUE(LEFT(F182,1))&gt;VALUE(LEFT(O182,1))),"Yes","No")</x:f>
        <x:v>No</x:v>
      </x:c>
      <x:c r="Q182" s="1" t="str">
        <x:v>Corporation FRL proxy</x:v>
      </x:c>
      <x:c r="R182" s="1" t="str">
        <x:v>2825</x:v>
      </x:c>
      <x:c r="S182" s="1" t="str">
        <x:v>Supplied football classification PDF; 2025–26 grade counts</x:v>
      </x:c>
      <x:c r="T182" s="1" t="str">
        <x:v>Supplied corporation-enrollment-ethnicity-free-reduced-price-meal-status-2006-26.xlsx, 2026 sheet</x:v>
      </x:c>
    </x:row>
    <x:row r="183" ht="20" customHeight="1">
      <x:c r="A183" s="1" t="str">
        <x:v>Manchester</x:v>
      </x:c>
      <x:c r="B183" s="1" t="n">
        <x:v>101</x:v>
      </x:c>
      <x:c r="C183" s="1" t="n">
        <x:v>87</x:v>
      </x:c>
      <x:c r="D183" s="1" t="n">
        <x:v>115</x:v>
      </x:c>
      <x:c r="E183" s="1" t="n">
        <x:v>97</x:v>
      </x:c>
      <x:c r="F183" s="1" t="str">
        <x:v>2A</x:v>
      </x:c>
      <x:c r="G183" s="1" t="str">
        <x:v>No</x:v>
      </x:c>
      <x:c r="H183" s="1" t="str">
        <x:v>Manchester Community Schools</x:v>
      </x:c>
      <x:c r="I183" s="1" t="n">
        <x:v>667</x:v>
      </x:c>
      <x:c r="J183" s="1" t="n">
        <x:v>1338</x:v>
      </x:c>
      <x:c r="K183" s="10" t="n">
        <x:f>IF(J183="",0,I183/J183)</x:f>
        <x:v>0.49850523168908817</x:v>
      </x:c>
      <x:c r="L183" s="1" t="n">
        <x:f>SUM(B183:D183)</x:f>
        <x:v>303</x:v>
      </x:c>
      <x:c r="M183" s="11" t="n">
        <x:f>L183*(1-$B$4*K183)</x:f>
        <x:v>242.5811659192825</x:v>
      </x:c>
      <x:c r="N183" s="1" t="n">
        <x:f>COUNTIFS($M$11:$M$326,"&gt;"&amp;M183)+COUNTIFS($M$11:M183,M183)</x:f>
        <x:v>236</x:v>
      </x:c>
      <x:c r="O183" s="1" t="str">
        <x:f>IF(N183&lt;=$D$6,$D$4,IF(N183&lt;=$E$6,$E$4,IF(N183&lt;=$F$6,$F$4,IF(N183&lt;=$G$6,$G$4,IF(N183&lt;=$H$6,$H$4,$I$4)))))</x:f>
        <x:v>2A</x:v>
      </x:c>
      <x:c r="P183" s="1" t="str">
        <x:f>IF(AND(G183="Yes",VALUE(LEFT(F183,1))&gt;VALUE(LEFT(O183,1))),"Yes","No")</x:f>
        <x:v>No</x:v>
      </x:c>
      <x:c r="Q183" s="1" t="str">
        <x:v>Corporation FRL proxy</x:v>
      </x:c>
      <x:c r="R183" s="1" t="str">
        <x:v>8045</x:v>
      </x:c>
      <x:c r="S183" s="1" t="str">
        <x:v>Supplied football classification PDF; 2025–26 grade counts</x:v>
      </x:c>
      <x:c r="T183" s="1" t="str">
        <x:v>Supplied corporation-enrollment-ethnicity-free-reduced-price-meal-status-2006-26.xlsx, 2026 sheet</x:v>
      </x:c>
    </x:row>
    <x:row r="184" ht="20" customHeight="1">
      <x:c r="A184" s="1" t="str">
        <x:v>Marion</x:v>
      </x:c>
      <x:c r="B184" s="1" t="n">
        <x:v>252</x:v>
      </x:c>
      <x:c r="C184" s="1" t="n">
        <x:v>250</x:v>
      </x:c>
      <x:c r="D184" s="1" t="n">
        <x:v>264</x:v>
      </x:c>
      <x:c r="E184" s="1" t="n">
        <x:v>250</x:v>
      </x:c>
      <x:c r="F184" s="1" t="str">
        <x:v>4A</x:v>
      </x:c>
      <x:c r="G184" s="1" t="str">
        <x:v>No</x:v>
      </x:c>
      <x:c r="H184" s="1" t="str">
        <x:v>Marion Community Schools</x:v>
      </x:c>
      <x:c r="I184" s="1" t="n">
        <x:v>2639</x:v>
      </x:c>
      <x:c r="J184" s="1" t="n">
        <x:v>3589</x:v>
      </x:c>
      <x:c r="K184" s="10" t="n">
        <x:f>IF(J184="",0,I184/J184)</x:f>
        <x:v>0.7353023126219003</x:v>
      </x:c>
      <x:c r="L184" s="1" t="n">
        <x:f>SUM(B184:D184)</x:f>
        <x:v>766</x:v>
      </x:c>
      <x:c r="M184" s="11" t="n">
        <x:f>L184*(1-$B$4*K184)</x:f>
        <x:v>540.7033714126497</x:v>
      </x:c>
      <x:c r="N184" s="1" t="n">
        <x:f>COUNTIFS($M$11:$M$326,"&gt;"&amp;M184)+COUNTIFS($M$11:M184,M184)</x:f>
        <x:v>119</x:v>
      </x:c>
      <x:c r="O184" s="1" t="str">
        <x:f>IF(N184&lt;=$D$6,$D$4,IF(N184&lt;=$E$6,$E$4,IF(N184&lt;=$F$6,$F$4,IF(N184&lt;=$G$6,$G$4,IF(N184&lt;=$H$6,$H$4,$I$4)))))</x:f>
        <x:v>4A</x:v>
      </x:c>
      <x:c r="P184" s="1" t="str">
        <x:f>IF(AND(G184="Yes",VALUE(LEFT(F184,1))&gt;VALUE(LEFT(O184,1))),"Yes","No")</x:f>
        <x:v>No</x:v>
      </x:c>
      <x:c r="Q184" s="1" t="str">
        <x:v>Corporation FRL proxy</x:v>
      </x:c>
      <x:c r="R184" s="1" t="str">
        <x:v>2865</x:v>
      </x:c>
      <x:c r="S184" s="1" t="str">
        <x:v>Supplied football classification PDF; 2025–26 grade counts</x:v>
      </x:c>
      <x:c r="T184" s="1" t="str">
        <x:v>Supplied corporation-enrollment-ethnicity-free-reduced-price-meal-status-2006-26.xlsx, 2026 sheet</x:v>
      </x:c>
    </x:row>
    <x:row r="185" ht="20" customHeight="1">
      <x:c r="A185" s="1" t="str">
        <x:v>Martinsville</x:v>
      </x:c>
      <x:c r="B185" s="1" t="n">
        <x:v>283</x:v>
      </x:c>
      <x:c r="C185" s="1" t="n">
        <x:v>308</x:v>
      </x:c>
      <x:c r="D185" s="1" t="n">
        <x:v>327</x:v>
      </x:c>
      <x:c r="E185" s="1" t="n">
        <x:v>284</x:v>
      </x:c>
      <x:c r="F185" s="1" t="str">
        <x:v>4A</x:v>
      </x:c>
      <x:c r="G185" s="1" t="str">
        <x:v>No</x:v>
      </x:c>
      <x:c r="H185" s="1" t="str">
        <x:v>MSD Martinsville Schools</x:v>
      </x:c>
      <x:c r="I185" s="1" t="n">
        <x:v>1970</x:v>
      </x:c>
      <x:c r="J185" s="1" t="n">
        <x:v>3848</x:v>
      </x:c>
      <x:c r="K185" s="10" t="n">
        <x:f>IF(J185="",0,I185/J185)</x:f>
        <x:v>0.511954261954262</x:v>
      </x:c>
      <x:c r="L185" s="1" t="n">
        <x:f>SUM(B185:D185)</x:f>
        <x:v>918</x:v>
      </x:c>
      <x:c r="M185" s="11" t="n">
        <x:f>L185*(1-$B$4*K185)</x:f>
        <x:v>730.010395010395</x:v>
      </x:c>
      <x:c r="N185" s="1" t="n">
        <x:f>COUNTIFS($M$11:$M$326,"&gt;"&amp;M185)+COUNTIFS($M$11:M185,M185)</x:f>
        <x:v>79</x:v>
      </x:c>
      <x:c r="O185" s="1" t="str">
        <x:f>IF(N185&lt;=$D$6,$D$4,IF(N185&lt;=$E$6,$E$4,IF(N185&lt;=$F$6,$F$4,IF(N185&lt;=$G$6,$G$4,IF(N185&lt;=$H$6,$H$4,$I$4)))))</x:f>
        <x:v>5A</x:v>
      </x:c>
      <x:c r="P185" s="1" t="str">
        <x:f>IF(AND(G185="Yes",VALUE(LEFT(F185,1))&gt;VALUE(LEFT(O185,1))),"Yes","No")</x:f>
        <x:v>No</x:v>
      </x:c>
      <x:c r="Q185" s="1" t="str">
        <x:v>Corporation FRL proxy</x:v>
      </x:c>
      <x:c r="R185" s="1" t="str">
        <x:v>5925</x:v>
      </x:c>
      <x:c r="S185" s="1" t="str">
        <x:v>Supplied football classification PDF; 2025–26 grade counts</x:v>
      </x:c>
      <x:c r="T185" s="1" t="str">
        <x:v>Supplied corporation-enrollment-ethnicity-free-reduced-price-meal-status-2006-26.xlsx, 2026 sheet</x:v>
      </x:c>
    </x:row>
    <x:row r="186" ht="20" customHeight="1">
      <x:c r="A186" s="1" t="str">
        <x:v>McCutcheon</x:v>
      </x:c>
      <x:c r="B186" s="1" t="n">
        <x:v>487</x:v>
      </x:c>
      <x:c r="C186" s="1" t="n">
        <x:v>504</x:v>
      </x:c>
      <x:c r="D186" s="1" t="n">
        <x:v>464</x:v>
      </x:c>
      <x:c r="E186" s="1" t="n">
        <x:v>447</x:v>
      </x:c>
      <x:c r="F186" s="1" t="str">
        <x:v>5A</x:v>
      </x:c>
      <x:c r="G186" s="1" t="str">
        <x:v>No</x:v>
      </x:c>
      <x:c r="H186" s="1" t="str">
        <x:v>Tippecanoe School Corp</x:v>
      </x:c>
      <x:c r="I186" s="1" t="n">
        <x:v>4905</x:v>
      </x:c>
      <x:c r="J186" s="1" t="n">
        <x:v>13423</x:v>
      </x:c>
      <x:c r="K186" s="10" t="n">
        <x:f>IF(J186="",0,I186/J186)</x:f>
        <x:v>0.3654175668628474</x:v>
      </x:c>
      <x:c r="L186" s="1" t="n">
        <x:f>SUM(B186:D186)</x:f>
        <x:v>1455</x:v>
      </x:c>
      <x:c r="M186" s="11" t="n">
        <x:f>L186*(1-$B$4*K186)</x:f>
        <x:v>1242.326976085823</x:v>
      </x:c>
      <x:c r="N186" s="1" t="n">
        <x:f>COUNTIFS($M$11:$M$326,"&gt;"&amp;M186)+COUNTIFS($M$11:M186,M186)</x:f>
        <x:v>30</x:v>
      </x:c>
      <x:c r="O186" s="1" t="str">
        <x:f>IF(N186&lt;=$D$6,$D$4,IF(N186&lt;=$E$6,$E$4,IF(N186&lt;=$F$6,$F$4,IF(N186&lt;=$G$6,$G$4,IF(N186&lt;=$H$6,$H$4,$I$4)))))</x:f>
        <x:v>6A</x:v>
      </x:c>
      <x:c r="P186" s="1" t="str">
        <x:f>IF(AND(G186="Yes",VALUE(LEFT(F186,1))&gt;VALUE(LEFT(O186,1))),"Yes","No")</x:f>
        <x:v>No</x:v>
      </x:c>
      <x:c r="Q186" s="1" t="str">
        <x:v>Corporation FRL proxy</x:v>
      </x:c>
      <x:c r="R186" s="1" t="str">
        <x:v>7865</x:v>
      </x:c>
      <x:c r="S186" s="1" t="str">
        <x:v>Supplied football classification PDF; 2025–26 grade counts</x:v>
      </x:c>
      <x:c r="T186" s="1" t="str">
        <x:v>Supplied corporation-enrollment-ethnicity-free-reduced-price-meal-status-2006-26.xlsx, 2026 sheet</x:v>
      </x:c>
    </x:row>
    <x:row r="187" ht="20" customHeight="1">
      <x:c r="A187" s="1" t="str">
        <x:v>Merrillville</x:v>
      </x:c>
      <x:c r="B187" s="1" t="n">
        <x:v>490</x:v>
      </x:c>
      <x:c r="C187" s="1" t="n">
        <x:v>527</x:v>
      </x:c>
      <x:c r="D187" s="1" t="n">
        <x:v>514</x:v>
      </x:c>
      <x:c r="E187" s="1" t="n">
        <x:v>550</x:v>
      </x:c>
      <x:c r="F187" s="1" t="str">
        <x:v>6A</x:v>
      </x:c>
      <x:c r="G187" s="1" t="str">
        <x:v>No</x:v>
      </x:c>
      <x:c r="H187" s="1" t="str">
        <x:v>Merrillville Community School Corp</x:v>
      </x:c>
      <x:c r="I187" s="1" t="n">
        <x:v>3201</x:v>
      </x:c>
      <x:c r="J187" s="1" t="n">
        <x:v>5864</x:v>
      </x:c>
      <x:c r="K187" s="10" t="n">
        <x:f>IF(J187="",0,I187/J187)</x:f>
        <x:v>0.5458731241473397</x:v>
      </x:c>
      <x:c r="L187" s="1" t="n">
        <x:f>SUM(B187:D187)</x:f>
        <x:v>1531</x:v>
      </x:c>
      <x:c r="M187" s="11" t="n">
        <x:f>L187*(1-$B$4*K187)</x:f>
        <x:v>1196.7072987721692</x:v>
      </x:c>
      <x:c r="N187" s="1" t="n">
        <x:f>COUNTIFS($M$11:$M$326,"&gt;"&amp;M187)+COUNTIFS($M$11:M187,M187)</x:f>
        <x:v>35</x:v>
      </x:c>
      <x:c r="O187" s="1" t="str">
        <x:f>IF(N187&lt;=$D$6,$D$4,IF(N187&lt;=$E$6,$E$4,IF(N187&lt;=$F$6,$F$4,IF(N187&lt;=$G$6,$G$4,IF(N187&lt;=$H$6,$H$4,$I$4)))))</x:f>
        <x:v>5A</x:v>
      </x:c>
      <x:c r="P187" s="1" t="str">
        <x:f>IF(AND(G187="Yes",VALUE(LEFT(F187,1))&gt;VALUE(LEFT(O187,1))),"Yes","No")</x:f>
        <x:v>No</x:v>
      </x:c>
      <x:c r="Q187" s="1" t="str">
        <x:v>Corporation FRL proxy</x:v>
      </x:c>
      <x:c r="R187" s="1" t="str">
        <x:v>4600</x:v>
      </x:c>
      <x:c r="S187" s="1" t="str">
        <x:v>Supplied football classification PDF; 2025–26 grade counts</x:v>
      </x:c>
      <x:c r="T187" s="1" t="str">
        <x:v>Supplied corporation-enrollment-ethnicity-free-reduced-price-meal-status-2006-26.xlsx, 2026 sheet</x:v>
      </x:c>
    </x:row>
    <x:row r="188" ht="20" customHeight="1">
      <x:c r="A188" s="1" t="str">
        <x:v>Michigan City</x:v>
      </x:c>
      <x:c r="B188" s="1" t="n">
        <x:v>342</x:v>
      </x:c>
      <x:c r="C188" s="1" t="n">
        <x:v>331</x:v>
      </x:c>
      <x:c r="D188" s="1" t="n">
        <x:v>380</x:v>
      </x:c>
      <x:c r="E188" s="1" t="n">
        <x:v>355</x:v>
      </x:c>
      <x:c r="F188" s="1" t="str">
        <x:v>5A</x:v>
      </x:c>
      <x:c r="G188" s="1" t="str">
        <x:v>No</x:v>
      </x:c>
      <x:c r="H188" s="1" t="str">
        <x:v>Michigan City Area Schools</x:v>
      </x:c>
      <x:c r="I188" s="1" t="n">
        <x:v>3434</x:v>
      </x:c>
      <x:c r="J188" s="1" t="n">
        <x:v>4763</x:v>
      </x:c>
      <x:c r="K188" s="10" t="n">
        <x:f>IF(J188="",0,I188/J188)</x:f>
        <x:v>0.720974175939534</x:v>
      </x:c>
      <x:c r="L188" s="1" t="n">
        <x:f>SUM(B188:D188)</x:f>
        <x:v>1053</x:v>
      </x:c>
      <x:c r="M188" s="11" t="n">
        <x:f>L188*(1-$B$4*K188)</x:f>
        <x:v>749.3256770942684</x:v>
      </x:c>
      <x:c r="N188" s="1" t="n">
        <x:f>COUNTIFS($M$11:$M$326,"&gt;"&amp;M188)+COUNTIFS($M$11:M188,M188)</x:f>
        <x:v>76</x:v>
      </x:c>
      <x:c r="O188" s="1" t="str">
        <x:f>IF(N188&lt;=$D$6,$D$4,IF(N188&lt;=$E$6,$E$4,IF(N188&lt;=$F$6,$F$4,IF(N188&lt;=$G$6,$G$4,IF(N188&lt;=$H$6,$H$4,$I$4)))))</x:f>
        <x:v>5A</x:v>
      </x:c>
      <x:c r="P188" s="1" t="str">
        <x:f>IF(AND(G188="Yes",VALUE(LEFT(F188,1))&gt;VALUE(LEFT(O188,1))),"Yes","No")</x:f>
        <x:v>No</x:v>
      </x:c>
      <x:c r="Q188" s="1" t="str">
        <x:v>Corporation FRL proxy</x:v>
      </x:c>
      <x:c r="R188" s="1" t="str">
        <x:v>4925</x:v>
      </x:c>
      <x:c r="S188" s="1" t="str">
        <x:v>Supplied football classification PDF; 2025–26 grade counts</x:v>
      </x:c>
      <x:c r="T188" s="1" t="str">
        <x:v>Supplied corporation-enrollment-ethnicity-free-reduced-price-meal-status-2006-26.xlsx, 2026 sheet</x:v>
      </x:c>
    </x:row>
    <x:row r="189" ht="20" customHeight="1">
      <x:c r="A189" s="1" t="str">
        <x:v>Milan</x:v>
      </x:c>
      <x:c r="B189" s="1" t="n">
        <x:v>90</x:v>
      </x:c>
      <x:c r="C189" s="1" t="n">
        <x:v>80</x:v>
      </x:c>
      <x:c r="D189" s="1" t="n">
        <x:v>63</x:v>
      </x:c>
      <x:c r="E189" s="1" t="n">
        <x:v>79</x:v>
      </x:c>
      <x:c r="F189" s="1" t="str">
        <x:v>1A</x:v>
      </x:c>
      <x:c r="G189" s="1" t="str">
        <x:v>No</x:v>
      </x:c>
      <x:c r="H189" s="1" t="str">
        <x:v>Milan Community Schools</x:v>
      </x:c>
      <x:c r="I189" s="1" t="n">
        <x:v>502</x:v>
      </x:c>
      <x:c r="J189" s="1" t="n">
        <x:v>1098</x:v>
      </x:c>
      <x:c r="K189" s="10" t="n">
        <x:f>IF(J189="",0,I189/J189)</x:f>
        <x:v>0.45719489981785066</x:v>
      </x:c>
      <x:c r="L189" s="1" t="n">
        <x:f>SUM(B189:D189)</x:f>
        <x:v>233</x:v>
      </x:c>
      <x:c r="M189" s="11" t="n">
        <x:f>L189*(1-$B$4*K189)</x:f>
        <x:v>190.3894353369763</x:v>
      </x:c>
      <x:c r="N189" s="1" t="n">
        <x:f>COUNTIFS($M$11:$M$326,"&gt;"&amp;M189)+COUNTIFS($M$11:M189,M189)</x:f>
        <x:v>277</x:v>
      </x:c>
      <x:c r="O189" s="1" t="str">
        <x:f>IF(N189&lt;=$D$6,$D$4,IF(N189&lt;=$E$6,$E$4,IF(N189&lt;=$F$6,$F$4,IF(N189&lt;=$G$6,$G$4,IF(N189&lt;=$H$6,$H$4,$I$4)))))</x:f>
        <x:v>2A</x:v>
      </x:c>
      <x:c r="P189" s="1" t="str">
        <x:f>IF(AND(G189="Yes",VALUE(LEFT(F189,1))&gt;VALUE(LEFT(O189,1))),"Yes","No")</x:f>
        <x:v>No</x:v>
      </x:c>
      <x:c r="Q189" s="1" t="str">
        <x:v>Corporation FRL proxy</x:v>
      </x:c>
      <x:c r="R189" s="1" t="str">
        <x:v>6910</x:v>
      </x:c>
      <x:c r="S189" s="1" t="str">
        <x:v>Supplied football classification PDF; 2025–26 grade counts</x:v>
      </x:c>
      <x:c r="T189" s="1" t="str">
        <x:v>Supplied corporation-enrollment-ethnicity-free-reduced-price-meal-status-2006-26.xlsx, 2026 sheet</x:v>
      </x:c>
    </x:row>
    <x:row r="190" ht="20" customHeight="1">
      <x:c r="A190" s="1" t="str">
        <x:v>Mishawaka</x:v>
      </x:c>
      <x:c r="B190" s="1" t="n">
        <x:v>344</x:v>
      </x:c>
      <x:c r="C190" s="1" t="n">
        <x:v>314</x:v>
      </x:c>
      <x:c r="D190" s="1" t="n">
        <x:v>311</x:v>
      </x:c>
      <x:c r="E190" s="1" t="n">
        <x:v>278</x:v>
      </x:c>
      <x:c r="F190" s="1" t="str">
        <x:v>4A</x:v>
      </x:c>
      <x:c r="G190" s="1" t="str">
        <x:v>No</x:v>
      </x:c>
      <x:c r="H190" s="1" t="str">
        <x:v>School City of Mishawaka</x:v>
      </x:c>
      <x:c r="I190" s="1" t="n">
        <x:v>3468</x:v>
      </x:c>
      <x:c r="J190" s="1" t="n">
        <x:v>5036</x:v>
      </x:c>
      <x:c r="K190" s="10" t="n">
        <x:f>IF(J190="",0,I190/J190)</x:f>
        <x:v>0.6886417791898332</x:v>
      </x:c>
      <x:c r="L190" s="1" t="n">
        <x:f>SUM(B190:D190)</x:f>
        <x:v>969</x:v>
      </x:c>
      <x:c r="M190" s="11" t="n">
        <x:f>L190*(1-$B$4*K190)</x:f>
        <x:v>702.0824463860207</x:v>
      </x:c>
      <x:c r="N190" s="1" t="n">
        <x:f>COUNTIFS($M$11:$M$326,"&gt;"&amp;M190)+COUNTIFS($M$11:M190,M190)</x:f>
        <x:v>84</x:v>
      </x:c>
      <x:c r="O190" s="1" t="str">
        <x:f>IF(N190&lt;=$D$6,$D$4,IF(N190&lt;=$E$6,$E$4,IF(N190&lt;=$F$6,$F$4,IF(N190&lt;=$G$6,$G$4,IF(N190&lt;=$H$6,$H$4,$I$4)))))</x:f>
        <x:v>5A</x:v>
      </x:c>
      <x:c r="P190" s="1" t="str">
        <x:f>IF(AND(G190="Yes",VALUE(LEFT(F190,1))&gt;VALUE(LEFT(O190,1))),"Yes","No")</x:f>
        <x:v>No</x:v>
      </x:c>
      <x:c r="Q190" s="1" t="str">
        <x:v>Corporation FRL proxy</x:v>
      </x:c>
      <x:c r="R190" s="1" t="str">
        <x:v>7200</x:v>
      </x:c>
      <x:c r="S190" s="1" t="str">
        <x:v>Supplied football classification PDF; 2025–26 grade counts</x:v>
      </x:c>
      <x:c r="T190" s="1" t="str">
        <x:v>Supplied corporation-enrollment-ethnicity-free-reduced-price-meal-status-2006-26.xlsx, 2026 sheet</x:v>
      </x:c>
    </x:row>
    <x:row r="191" ht="20" customHeight="1">
      <x:c r="A191" s="1" t="str">
        <x:v>Mishawaka Marian</x:v>
      </x:c>
      <x:c r="B191" s="1" t="n">
        <x:v>217</x:v>
      </x:c>
      <x:c r="C191" s="1" t="n">
        <x:v>200</x:v>
      </x:c>
      <x:c r="D191" s="1" t="n">
        <x:v>204</x:v>
      </x:c>
      <x:c r="E191" s="1" t="n">
        <x:v>162</x:v>
      </x:c>
      <x:c r="F191" s="1" t="str">
        <x:v>3A</x:v>
      </x:c>
      <x:c r="G191" s="1" t="str">
        <x:v>No</x:v>
      </x:c>
      <x:c r="H191" s="1" t="str">
        <x:v>Mishawaka Marian</x:v>
      </x:c>
      <x:c r="I191" s="1" t="n">
        <x:v>711</x:v>
      </x:c>
      <x:c r="J191" s="1" t="n">
        <x:v>784</x:v>
      </x:c>
      <x:c r="K191" s="10" t="n">
        <x:f>IF(J191="",0,I191/J191)</x:f>
        <x:v>0.9068877551020408</x:v>
      </x:c>
      <x:c r="L191" s="1" t="n">
        <x:f>SUM(B191:D191)</x:f>
        <x:v>621</x:v>
      </x:c>
      <x:c r="M191" s="11" t="n">
        <x:f>L191*(1-$B$4*K191)</x:f>
        <x:v>395.729081632653</x:v>
      </x:c>
      <x:c r="N191" s="1" t="n">
        <x:f>COUNTIFS($M$11:$M$326,"&gt;"&amp;M191)+COUNTIFS($M$11:M191,M191)</x:f>
        <x:v>154</x:v>
      </x:c>
      <x:c r="O191" s="1" t="str">
        <x:f>IF(N191&lt;=$D$6,$D$4,IF(N191&lt;=$E$6,$E$4,IF(N191&lt;=$F$6,$F$4,IF(N191&lt;=$G$6,$G$4,IF(N191&lt;=$H$6,$H$4,$I$4)))))</x:f>
        <x:v>4A</x:v>
      </x:c>
      <x:c r="P191" s="1" t="str">
        <x:f>IF(AND(G191="Yes",VALUE(LEFT(F191,1))&gt;VALUE(LEFT(O191,1))),"Yes","No")</x:f>
        <x:v>No</x:v>
      </x:c>
      <x:c r="Q191" s="1" t="str">
        <x:v>School NSLP proxy</x:v>
      </x:c>
      <x:c r="R191" s="1" t="str">
        <x:v>D165</x:v>
      </x:c>
      <x:c r="S191" s="1" t="str">
        <x:v>Supplied football classification PDF; 2025–26 grade counts</x:v>
      </x:c>
      <x:c r="T191" s="1" t="str">
        <x:v>https://www.in.gov/doe/files/FY2026-idoe-enrollment-nslp-report011626.pdf</x:v>
      </x:c>
    </x:row>
    <x:row r="192" ht="20" customHeight="1">
      <x:c r="A192" s="1" t="str">
        <x:v>Mississinewa</x:v>
      </x:c>
      <x:c r="B192" s="1" t="n">
        <x:v>181</x:v>
      </x:c>
      <x:c r="C192" s="1" t="n">
        <x:v>158</x:v>
      </x:c>
      <x:c r="D192" s="1" t="n">
        <x:v>168</x:v>
      </x:c>
      <x:c r="E192" s="1" t="n">
        <x:v>179</x:v>
      </x:c>
      <x:c r="F192" s="1" t="str">
        <x:v>3A</x:v>
      </x:c>
      <x:c r="G192" s="1" t="str">
        <x:v>No</x:v>
      </x:c>
      <x:c r="H192" s="1" t="str">
        <x:v>Mississinewa Community School Corp</x:v>
      </x:c>
      <x:c r="I192" s="1" t="n">
        <x:v>1301</x:v>
      </x:c>
      <x:c r="J192" s="1" t="n">
        <x:v>2283</x:v>
      </x:c>
      <x:c r="K192" s="10" t="n">
        <x:f>IF(J192="",0,I192/J192)</x:f>
        <x:v>0.5698642137538327</x:v>
      </x:c>
      <x:c r="L192" s="1" t="n">
        <x:f>SUM(B192:D192)</x:f>
        <x:v>507</x:v>
      </x:c>
      <x:c r="M192" s="11" t="n">
        <x:f>L192*(1-$B$4*K192)</x:f>
        <x:v>391.4315374507228</x:v>
      </x:c>
      <x:c r="N192" s="1" t="n">
        <x:f>COUNTIFS($M$11:$M$326,"&gt;"&amp;M192)+COUNTIFS($M$11:M192,M192)</x:f>
        <x:v>155</x:v>
      </x:c>
      <x:c r="O192" s="1" t="str">
        <x:f>IF(N192&lt;=$D$6,$D$4,IF(N192&lt;=$E$6,$E$4,IF(N192&lt;=$F$6,$F$4,IF(N192&lt;=$G$6,$G$4,IF(N192&lt;=$H$6,$H$4,$I$4)))))</x:f>
        <x:v>4A</x:v>
      </x:c>
      <x:c r="P192" s="1" t="str">
        <x:f>IF(AND(G192="Yes",VALUE(LEFT(F192,1))&gt;VALUE(LEFT(O192,1))),"Yes","No")</x:f>
        <x:v>No</x:v>
      </x:c>
      <x:c r="Q192" s="1" t="str">
        <x:v>Corporation FRL proxy</x:v>
      </x:c>
      <x:c r="R192" s="1" t="str">
        <x:v>2855</x:v>
      </x:c>
      <x:c r="S192" s="1" t="str">
        <x:v>Supplied football classification PDF; 2025–26 grade counts</x:v>
      </x:c>
      <x:c r="T192" s="1" t="str">
        <x:v>Supplied corporation-enrollment-ethnicity-free-reduced-price-meal-status-2006-26.xlsx, 2026 sheet</x:v>
      </x:c>
    </x:row>
    <x:row r="193" ht="20" customHeight="1">
      <x:c r="A193" s="1" t="str">
        <x:v>Mitchell</x:v>
      </x:c>
      <x:c r="B193" s="1" t="n">
        <x:v>100</x:v>
      </x:c>
      <x:c r="C193" s="1" t="n">
        <x:v>114</x:v>
      </x:c>
      <x:c r="D193" s="1" t="n">
        <x:v>103</x:v>
      </x:c>
      <x:c r="E193" s="1" t="n">
        <x:v>90</x:v>
      </x:c>
      <x:c r="F193" s="1" t="str">
        <x:v>2A</x:v>
      </x:c>
      <x:c r="G193" s="1" t="str">
        <x:v>No</x:v>
      </x:c>
      <x:c r="H193" s="1" t="str">
        <x:v>Mitchell Community Schools</x:v>
      </x:c>
      <x:c r="I193" s="1" t="n">
        <x:v>822</x:v>
      </x:c>
      <x:c r="J193" s="1" t="n">
        <x:v>1432</x:v>
      </x:c>
      <x:c r="K193" s="10" t="n">
        <x:f>IF(J193="",0,I193/J193)</x:f>
        <x:v>0.5740223463687151</x:v>
      </x:c>
      <x:c r="L193" s="1" t="n">
        <x:f>SUM(B193:D193)</x:f>
        <x:v>317</x:v>
      </x:c>
      <x:c r="M193" s="11" t="n">
        <x:f>L193*(1-$B$4*K193)</x:f>
        <x:v>244.21396648044694</x:v>
      </x:c>
      <x:c r="N193" s="1" t="n">
        <x:f>COUNTIFS($M$11:$M$326,"&gt;"&amp;M193)+COUNTIFS($M$11:M193,M193)</x:f>
        <x:v>234</x:v>
      </x:c>
      <x:c r="O193" s="1" t="str">
        <x:f>IF(N193&lt;=$D$6,$D$4,IF(N193&lt;=$E$6,$E$4,IF(N193&lt;=$F$6,$F$4,IF(N193&lt;=$G$6,$G$4,IF(N193&lt;=$H$6,$H$4,$I$4)))))</x:f>
        <x:v>2A</x:v>
      </x:c>
      <x:c r="P193" s="1" t="str">
        <x:f>IF(AND(G193="Yes",VALUE(LEFT(F193,1))&gt;VALUE(LEFT(O193,1))),"Yes","No")</x:f>
        <x:v>No</x:v>
      </x:c>
      <x:c r="Q193" s="1" t="str">
        <x:v>Corporation FRL proxy</x:v>
      </x:c>
      <x:c r="R193" s="1" t="str">
        <x:v>5085</x:v>
      </x:c>
      <x:c r="S193" s="1" t="str">
        <x:v>Supplied football classification PDF; 2025–26 grade counts</x:v>
      </x:c>
      <x:c r="T193" s="1" t="str">
        <x:v>Supplied corporation-enrollment-ethnicity-free-reduced-price-meal-status-2006-26.xlsx, 2026 sheet</x:v>
      </x:c>
    </x:row>
    <x:row r="194" ht="20" customHeight="1">
      <x:c r="A194" s="1" t="str">
        <x:v>Monroe Central</x:v>
      </x:c>
      <x:c r="B194" s="1" t="n">
        <x:v>84</x:v>
      </x:c>
      <x:c r="C194" s="1" t="n">
        <x:v>80</x:v>
      </x:c>
      <x:c r="D194" s="1" t="n">
        <x:v>85</x:v>
      </x:c>
      <x:c r="E194" s="1" t="n">
        <x:v>65</x:v>
      </x:c>
      <x:c r="F194" s="1" t="str">
        <x:v>1A</x:v>
      </x:c>
      <x:c r="G194" s="1" t="str">
        <x:v>No</x:v>
      </x:c>
      <x:c r="H194" s="1" t="str">
        <x:v>Monroe Central School Corp</x:v>
      </x:c>
      <x:c r="I194" s="1" t="n">
        <x:v>529</x:v>
      </x:c>
      <x:c r="J194" s="1" t="n">
        <x:v>1105</x:v>
      </x:c>
      <x:c r="K194" s="10" t="n">
        <x:f>IF(J194="",0,I194/J194)</x:f>
        <x:v>0.47873303167420816</x:v>
      </x:c>
      <x:c r="L194" s="1" t="n">
        <x:f>SUM(B194:D194)</x:f>
        <x:v>249</x:v>
      </x:c>
      <x:c r="M194" s="11" t="n">
        <x:f>L194*(1-$B$4*K194)</x:f>
        <x:v>201.31819004524885</x:v>
      </x:c>
      <x:c r="N194" s="1" t="n">
        <x:f>COUNTIFS($M$11:$M$326,"&gt;"&amp;M194)+COUNTIFS($M$11:M194,M194)</x:f>
        <x:v>267</x:v>
      </x:c>
      <x:c r="O194" s="1" t="str">
        <x:f>IF(N194&lt;=$D$6,$D$4,IF(N194&lt;=$E$6,$E$4,IF(N194&lt;=$F$6,$F$4,IF(N194&lt;=$G$6,$G$4,IF(N194&lt;=$H$6,$H$4,$I$4)))))</x:f>
        <x:v>2A</x:v>
      </x:c>
      <x:c r="P194" s="1" t="str">
        <x:f>IF(AND(G194="Yes",VALUE(LEFT(F194,1))&gt;VALUE(LEFT(O194,1))),"Yes","No")</x:f>
        <x:v>No</x:v>
      </x:c>
      <x:c r="Q194" s="1" t="str">
        <x:v>Corporation FRL proxy</x:v>
      </x:c>
      <x:c r="R194" s="1" t="str">
        <x:v>6820</x:v>
      </x:c>
      <x:c r="S194" s="1" t="str">
        <x:v>Supplied football classification PDF; 2025–26 grade counts</x:v>
      </x:c>
      <x:c r="T194" s="1" t="str">
        <x:v>Supplied corporation-enrollment-ethnicity-free-reduced-price-meal-status-2006-26.xlsx, 2026 sheet</x:v>
      </x:c>
    </x:row>
    <x:row r="195" ht="20" customHeight="1">
      <x:c r="A195" s="1" t="str">
        <x:v>Monrovia</x:v>
      </x:c>
      <x:c r="B195" s="1" t="n">
        <x:v>111</x:v>
      </x:c>
      <x:c r="C195" s="1" t="n">
        <x:v>99</x:v>
      </x:c>
      <x:c r="D195" s="1" t="n">
        <x:v>119</x:v>
      </x:c>
      <x:c r="E195" s="1" t="n">
        <x:v>129</x:v>
      </x:c>
      <x:c r="F195" s="1" t="str">
        <x:v>2A</x:v>
      </x:c>
      <x:c r="G195" s="1" t="str">
        <x:v>No</x:v>
      </x:c>
      <x:c r="H195" s="1" t="str">
        <x:v>Monroe-Gregg School District</x:v>
      </x:c>
      <x:c r="I195" s="1" t="n">
        <x:v>685</x:v>
      </x:c>
      <x:c r="J195" s="1" t="n">
        <x:v>1538</x:v>
      </x:c>
      <x:c r="K195" s="10" t="n">
        <x:f>IF(J195="",0,I195/J195)</x:f>
        <x:v>0.44538361508452534</x:v>
      </x:c>
      <x:c r="L195" s="1" t="n">
        <x:f>SUM(B195:D195)</x:f>
        <x:v>329</x:v>
      </x:c>
      <x:c r="M195" s="11" t="n">
        <x:f>L195*(1-$B$4*K195)</x:f>
        <x:v>270.38751625487646</x:v>
      </x:c>
      <x:c r="N195" s="1" t="n">
        <x:f>COUNTIFS($M$11:$M$326,"&gt;"&amp;M195)+COUNTIFS($M$11:M195,M195)</x:f>
        <x:v>214</x:v>
      </x:c>
      <x:c r="O195" s="1" t="str">
        <x:f>IF(N195&lt;=$D$6,$D$4,IF(N195&lt;=$E$6,$E$4,IF(N195&lt;=$F$6,$F$4,IF(N195&lt;=$G$6,$G$4,IF(N195&lt;=$H$6,$H$4,$I$4)))))</x:f>
        <x:v>3A</x:v>
      </x:c>
      <x:c r="P195" s="1" t="str">
        <x:f>IF(AND(G195="Yes",VALUE(LEFT(F195,1))&gt;VALUE(LEFT(O195,1))),"Yes","No")</x:f>
        <x:v>No</x:v>
      </x:c>
      <x:c r="Q195" s="1" t="str">
        <x:v>Corporation FRL proxy</x:v>
      </x:c>
      <x:c r="R195" s="1" t="str">
        <x:v>5900</x:v>
      </x:c>
      <x:c r="S195" s="1" t="str">
        <x:v>Supplied football classification PDF; 2025–26 grade counts</x:v>
      </x:c>
      <x:c r="T195" s="1" t="str">
        <x:v>Supplied corporation-enrollment-ethnicity-free-reduced-price-meal-status-2006-26.xlsx, 2026 sheet</x:v>
      </x:c>
    </x:row>
    <x:row r="196" ht="20" customHeight="1">
      <x:c r="A196" s="1" t="str">
        <x:v>Mooresville</x:v>
      </x:c>
      <x:c r="B196" s="1" t="n">
        <x:v>337</x:v>
      </x:c>
      <x:c r="C196" s="1" t="n">
        <x:v>330</x:v>
      </x:c>
      <x:c r="D196" s="1" t="n">
        <x:v>327</x:v>
      </x:c>
      <x:c r="E196" s="1" t="n">
        <x:v>309</x:v>
      </x:c>
      <x:c r="F196" s="1" t="str">
        <x:v>4A</x:v>
      </x:c>
      <x:c r="G196" s="1" t="str">
        <x:v>No</x:v>
      </x:c>
      <x:c r="H196" s="1" t="str">
        <x:v>Mooresville Con School Corp</x:v>
      </x:c>
      <x:c r="I196" s="1" t="n">
        <x:v>1976</x:v>
      </x:c>
      <x:c r="J196" s="1" t="n">
        <x:v>4190</x:v>
      </x:c>
      <x:c r="K196" s="10" t="n">
        <x:f>IF(J196="",0,I196/J196)</x:f>
        <x:v>0.47159904534606206</x:v>
      </x:c>
      <x:c r="L196" s="1" t="n">
        <x:f>SUM(B196:D196)</x:f>
        <x:v>994</x:v>
      </x:c>
      <x:c r="M196" s="11" t="n">
        <x:f>L196*(1-$B$4*K196)</x:f>
        <x:v>806.4922195704056</x:v>
      </x:c>
      <x:c r="N196" s="1" t="n">
        <x:f>COUNTIFS($M$11:$M$326,"&gt;"&amp;M196)+COUNTIFS($M$11:M196,M196)</x:f>
        <x:v>68</x:v>
      </x:c>
      <x:c r="O196" s="1" t="str">
        <x:f>IF(N196&lt;=$D$6,$D$4,IF(N196&lt;=$E$6,$E$4,IF(N196&lt;=$F$6,$F$4,IF(N196&lt;=$G$6,$G$4,IF(N196&lt;=$H$6,$H$4,$I$4)))))</x:f>
        <x:v>5A</x:v>
      </x:c>
      <x:c r="P196" s="1" t="str">
        <x:f>IF(AND(G196="Yes",VALUE(LEFT(F196,1))&gt;VALUE(LEFT(O196,1))),"Yes","No")</x:f>
        <x:v>No</x:v>
      </x:c>
      <x:c r="Q196" s="1" t="str">
        <x:v>Corporation FRL proxy</x:v>
      </x:c>
      <x:c r="R196" s="1" t="str">
        <x:v>5930</x:v>
      </x:c>
      <x:c r="S196" s="1" t="str">
        <x:v>Supplied football classification PDF; 2025–26 grade counts</x:v>
      </x:c>
      <x:c r="T196" s="1" t="str">
        <x:v>Supplied corporation-enrollment-ethnicity-free-reduced-price-meal-status-2006-26.xlsx, 2026 sheet</x:v>
      </x:c>
    </x:row>
    <x:row r="197" ht="20" customHeight="1">
      <x:c r="A197" s="1" t="str">
        <x:v>Mt. Vernon</x:v>
      </x:c>
      <x:c r="B197" s="1" t="n">
        <x:v>160</x:v>
      </x:c>
      <x:c r="C197" s="1" t="n">
        <x:v>164</x:v>
      </x:c>
      <x:c r="D197" s="1" t="n">
        <x:v>128</x:v>
      </x:c>
      <x:c r="E197" s="1" t="n">
        <x:v>134</x:v>
      </x:c>
      <x:c r="F197" s="1" t="str">
        <x:v>3A</x:v>
      </x:c>
      <x:c r="G197" s="1" t="str">
        <x:v>No</x:v>
      </x:c>
      <x:c r="H197" s="1" t="str">
        <x:v>MSD Mount Vernon</x:v>
      </x:c>
      <x:c r="I197" s="1" t="n">
        <x:v>759</x:v>
      </x:c>
      <x:c r="J197" s="1" t="n">
        <x:v>1941</x:v>
      </x:c>
      <x:c r="K197" s="10" t="n">
        <x:f>IF(J197="",0,I197/J197)</x:f>
        <x:v>0.3910355486862442</x:v>
      </x:c>
      <x:c r="L197" s="1" t="n">
        <x:f>SUM(B197:D197)</x:f>
        <x:v>452</x:v>
      </x:c>
      <x:c r="M197" s="11" t="n">
        <x:f>L197*(1-$B$4*K197)</x:f>
        <x:v>381.30077279752703</x:v>
      </x:c>
      <x:c r="N197" s="1" t="n">
        <x:f>COUNTIFS($M$11:$M$326,"&gt;"&amp;M197)+COUNTIFS($M$11:M197,M197)</x:f>
        <x:v>158</x:v>
      </x:c>
      <x:c r="O197" s="1" t="str">
        <x:f>IF(N197&lt;=$D$6,$D$4,IF(N197&lt;=$E$6,$E$4,IF(N197&lt;=$F$6,$F$4,IF(N197&lt;=$G$6,$G$4,IF(N197&lt;=$H$6,$H$4,$I$4)))))</x:f>
        <x:v>4A</x:v>
      </x:c>
      <x:c r="P197" s="1" t="str">
        <x:f>IF(AND(G197="Yes",VALUE(LEFT(F197,1))&gt;VALUE(LEFT(O197,1))),"Yes","No")</x:f>
        <x:v>No</x:v>
      </x:c>
      <x:c r="Q197" s="1" t="str">
        <x:v>Corporation FRL proxy</x:v>
      </x:c>
      <x:c r="R197" s="1" t="str">
        <x:v>6590</x:v>
      </x:c>
      <x:c r="S197" s="1" t="str">
        <x:v>Supplied football classification PDF; 2025–26 grade counts</x:v>
      </x:c>
      <x:c r="T197" s="1" t="str">
        <x:v>Supplied corporation-enrollment-ethnicity-free-reduced-price-meal-status-2006-26.xlsx, 2026 sheet</x:v>
      </x:c>
    </x:row>
    <x:row r="198" ht="20" customHeight="1">
      <x:c r="A198" s="1" t="str">
        <x:v>Mt. Vernon (Fortville)</x:v>
      </x:c>
      <x:c r="B198" s="1" t="n">
        <x:v>432</x:v>
      </x:c>
      <x:c r="C198" s="1" t="n">
        <x:v>397</x:v>
      </x:c>
      <x:c r="D198" s="1" t="n">
        <x:v>359</x:v>
      </x:c>
      <x:c r="E198" s="1" t="n">
        <x:v>351</x:v>
      </x:c>
      <x:c r="F198" s="1" t="str">
        <x:v>5A</x:v>
      </x:c>
      <x:c r="G198" s="1" t="str">
        <x:v>No</x:v>
      </x:c>
      <x:c r="H198" s="1" t="str">
        <x:v>Mt Vernon Community School Corp</x:v>
      </x:c>
      <x:c r="I198" s="1" t="n">
        <x:v>1511</x:v>
      </x:c>
      <x:c r="J198" s="1" t="n">
        <x:v>5109</x:v>
      </x:c>
      <x:c r="K198" s="10" t="n">
        <x:f>IF(J198="",0,I198/J198)</x:f>
        <x:v>0.29575259346251714</x:v>
      </x:c>
      <x:c r="L198" s="1" t="n">
        <x:f>SUM(B198:D198)</x:f>
        <x:v>1188</x:v>
      </x:c>
      <x:c r="M198" s="11" t="n">
        <x:f>L198*(1-$B$4*K198)</x:f>
        <x:v>1047.4583675866118</x:v>
      </x:c>
      <x:c r="N198" s="1" t="n">
        <x:f>COUNTIFS($M$11:$M$326,"&gt;"&amp;M198)+COUNTIFS($M$11:M198,M198)</x:f>
        <x:v>46</x:v>
      </x:c>
      <x:c r="O198" s="1" t="str">
        <x:f>IF(N198&lt;=$D$6,$D$4,IF(N198&lt;=$E$6,$E$4,IF(N198&lt;=$F$6,$F$4,IF(N198&lt;=$G$6,$G$4,IF(N198&lt;=$H$6,$H$4,$I$4)))))</x:f>
        <x:v>5A</x:v>
      </x:c>
      <x:c r="P198" s="1" t="str">
        <x:f>IF(AND(G198="Yes",VALUE(LEFT(F198,1))&gt;VALUE(LEFT(O198,1))),"Yes","No")</x:f>
        <x:v>No</x:v>
      </x:c>
      <x:c r="Q198" s="1" t="str">
        <x:v>Corporation FRL proxy</x:v>
      </x:c>
      <x:c r="R198" s="1" t="str">
        <x:v>3135</x:v>
      </x:c>
      <x:c r="S198" s="1" t="str">
        <x:v>Supplied football classification PDF; 2025–26 grade counts</x:v>
      </x:c>
      <x:c r="T198" s="1" t="str">
        <x:v>Supplied corporation-enrollment-ethnicity-free-reduced-price-meal-status-2006-26.xlsx, 2026 sheet</x:v>
      </x:c>
    </x:row>
    <x:row r="199" ht="20" customHeight="1">
      <x:c r="A199" s="1" t="str">
        <x:v>Muncie Central</x:v>
      </x:c>
      <x:c r="B199" s="1" t="n">
        <x:v>353</x:v>
      </x:c>
      <x:c r="C199" s="1" t="n">
        <x:v>359</x:v>
      </x:c>
      <x:c r="D199" s="1" t="n">
        <x:v>312</x:v>
      </x:c>
      <x:c r="E199" s="1" t="n">
        <x:v>291</x:v>
      </x:c>
      <x:c r="F199" s="1" t="str">
        <x:v>4A</x:v>
      </x:c>
      <x:c r="G199" s="1" t="str">
        <x:v>No</x:v>
      </x:c>
      <x:c r="H199" s="1" t="str">
        <x:v>Muncie Community Schools</x:v>
      </x:c>
      <x:c r="I199" s="1" t="n">
        <x:v>3915</x:v>
      </x:c>
      <x:c r="J199" s="1" t="n">
        <x:v>5102</x:v>
      </x:c>
      <x:c r="K199" s="10" t="n">
        <x:f>IF(J199="",0,I199/J199)</x:f>
        <x:v>0.7673461387691102</x:v>
      </x:c>
      <x:c r="L199" s="1" t="n">
        <x:f>SUM(B199:D199)</x:f>
        <x:v>1024</x:v>
      </x:c>
      <x:c r="M199" s="11" t="n">
        <x:f>L199*(1-$B$4*K199)</x:f>
        <x:v>709.6950215601724</x:v>
      </x:c>
      <x:c r="N199" s="1" t="n">
        <x:f>COUNTIFS($M$11:$M$326,"&gt;"&amp;M199)+COUNTIFS($M$11:M199,M199)</x:f>
        <x:v>83</x:v>
      </x:c>
      <x:c r="O199" s="1" t="str">
        <x:f>IF(N199&lt;=$D$6,$D$4,IF(N199&lt;=$E$6,$E$4,IF(N199&lt;=$F$6,$F$4,IF(N199&lt;=$G$6,$G$4,IF(N199&lt;=$H$6,$H$4,$I$4)))))</x:f>
        <x:v>5A</x:v>
      </x:c>
      <x:c r="P199" s="1" t="str">
        <x:f>IF(AND(G199="Yes",VALUE(LEFT(F199,1))&gt;VALUE(LEFT(O199,1))),"Yes","No")</x:f>
        <x:v>No</x:v>
      </x:c>
      <x:c r="Q199" s="1" t="str">
        <x:v>Corporation FRL proxy</x:v>
      </x:c>
      <x:c r="R199" s="1" t="str">
        <x:v>1970</x:v>
      </x:c>
      <x:c r="S199" s="1" t="str">
        <x:v>Supplied football classification PDF; 2025–26 grade counts</x:v>
      </x:c>
      <x:c r="T199" s="1" t="str">
        <x:v>Supplied corporation-enrollment-ethnicity-free-reduced-price-meal-status-2006-26.xlsx, 2026 sheet</x:v>
      </x:c>
    </x:row>
    <x:row r="200" ht="20" customHeight="1">
      <x:c r="A200" s="1" t="str">
        <x:v>Munster</x:v>
      </x:c>
      <x:c r="B200" s="1" t="n">
        <x:v>384</x:v>
      </x:c>
      <x:c r="C200" s="1" t="n">
        <x:v>367</x:v>
      </x:c>
      <x:c r="D200" s="1" t="n">
        <x:v>339</x:v>
      </x:c>
      <x:c r="E200" s="1" t="n">
        <x:v>384</x:v>
      </x:c>
      <x:c r="F200" s="1" t="str">
        <x:v>5A</x:v>
      </x:c>
      <x:c r="G200" s="1" t="str">
        <x:v>No</x:v>
      </x:c>
      <x:c r="H200" s="1" t="str">
        <x:v>School Town of Munster</x:v>
      </x:c>
      <x:c r="I200" s="1" t="n">
        <x:v>906</x:v>
      </x:c>
      <x:c r="J200" s="1" t="n">
        <x:v>4090</x:v>
      </x:c>
      <x:c r="K200" s="10" t="n">
        <x:f>IF(J200="",0,I200/J200)</x:f>
        <x:v>0.2215158924205379</x:v>
      </x:c>
      <x:c r="L200" s="1" t="n">
        <x:f>SUM(B200:D200)</x:f>
        <x:v>1090</x:v>
      </x:c>
      <x:c r="M200" s="11" t="n">
        <x:f>L200*(1-$B$4*K200)</x:f>
        <x:v>993.4190709046454</x:v>
      </x:c>
      <x:c r="N200" s="1" t="n">
        <x:f>COUNTIFS($M$11:$M$326,"&gt;"&amp;M200)+COUNTIFS($M$11:M200,M200)</x:f>
        <x:v>49</x:v>
      </x:c>
      <x:c r="O200" s="1" t="str">
        <x:f>IF(N200&lt;=$D$6,$D$4,IF(N200&lt;=$E$6,$E$4,IF(N200&lt;=$F$6,$F$4,IF(N200&lt;=$G$6,$G$4,IF(N200&lt;=$H$6,$H$4,$I$4)))))</x:f>
        <x:v>5A</x:v>
      </x:c>
      <x:c r="P200" s="1" t="str">
        <x:f>IF(AND(G200="Yes",VALUE(LEFT(F200,1))&gt;VALUE(LEFT(O200,1))),"Yes","No")</x:f>
        <x:v>No</x:v>
      </x:c>
      <x:c r="Q200" s="1" t="str">
        <x:v>Corporation FRL proxy</x:v>
      </x:c>
      <x:c r="R200" s="1" t="str">
        <x:v>4740</x:v>
      </x:c>
      <x:c r="S200" s="1" t="str">
        <x:v>Supplied football classification PDF; 2025–26 grade counts</x:v>
      </x:c>
      <x:c r="T200" s="1" t="str">
        <x:v>Supplied corporation-enrollment-ethnicity-free-reduced-price-meal-status-2006-26.xlsx, 2026 sheet</x:v>
      </x:c>
    </x:row>
    <x:row r="201" ht="20" customHeight="1">
      <x:c r="A201" s="1" t="str">
        <x:v>New Albany</x:v>
      </x:c>
      <x:c r="B201" s="1" t="n">
        <x:v>435</x:v>
      </x:c>
      <x:c r="C201" s="1" t="n">
        <x:v>473</x:v>
      </x:c>
      <x:c r="D201" s="1" t="n">
        <x:v>438</x:v>
      </x:c>
      <x:c r="E201" s="1" t="n">
        <x:v>407</x:v>
      </x:c>
      <x:c r="F201" s="1" t="str">
        <x:v>5A</x:v>
      </x:c>
      <x:c r="G201" s="1" t="str">
        <x:v>No</x:v>
      </x:c>
      <x:c r="H201" s="1" t="str">
        <x:v>New Albany-Floyd Co Con Sch</x:v>
      </x:c>
      <x:c r="I201" s="1" t="n">
        <x:v>4807</x:v>
      </x:c>
      <x:c r="J201" s="1" t="n">
        <x:v>11218</x:v>
      </x:c>
      <x:c r="K201" s="10" t="n">
        <x:f>IF(J201="",0,I201/J201)</x:f>
        <x:v>0.4285077553931182</x:v>
      </x:c>
      <x:c r="L201" s="1" t="n">
        <x:f>SUM(B201:D201)</x:f>
        <x:v>1346</x:v>
      </x:c>
      <x:c r="M201" s="11" t="n">
        <x:f>L201*(1-$B$4*K201)</x:f>
        <x:v>1115.2914244963451</x:v>
      </x:c>
      <x:c r="N201" s="1" t="n">
        <x:f>COUNTIFS($M$11:$M$326,"&gt;"&amp;M201)+COUNTIFS($M$11:M201,M201)</x:f>
        <x:v>39</x:v>
      </x:c>
      <x:c r="O201" s="1" t="str">
        <x:f>IF(N201&lt;=$D$6,$D$4,IF(N201&lt;=$E$6,$E$4,IF(N201&lt;=$F$6,$F$4,IF(N201&lt;=$G$6,$G$4,IF(N201&lt;=$H$6,$H$4,$I$4)))))</x:f>
        <x:v>5A</x:v>
      </x:c>
      <x:c r="P201" s="1" t="str">
        <x:f>IF(AND(G201="Yes",VALUE(LEFT(F201,1))&gt;VALUE(LEFT(O201,1))),"Yes","No")</x:f>
        <x:v>No</x:v>
      </x:c>
      <x:c r="Q201" s="1" t="str">
        <x:v>Corporation FRL proxy</x:v>
      </x:c>
      <x:c r="R201" s="1" t="str">
        <x:v>2400</x:v>
      </x:c>
      <x:c r="S201" s="1" t="str">
        <x:v>Supplied football classification PDF; 2025–26 grade counts</x:v>
      </x:c>
      <x:c r="T201" s="1" t="str">
        <x:v>Supplied corporation-enrollment-ethnicity-free-reduced-price-meal-status-2006-26.xlsx, 2026 sheet</x:v>
      </x:c>
    </x:row>
    <x:row r="202" ht="20" customHeight="1">
      <x:c r="A202" s="1" t="str">
        <x:v>New Castle</x:v>
      </x:c>
      <x:c r="B202" s="1" t="n">
        <x:v>196</x:v>
      </x:c>
      <x:c r="C202" s="1" t="n">
        <x:v>219</x:v>
      </x:c>
      <x:c r="D202" s="1" t="n">
        <x:v>188</x:v>
      </x:c>
      <x:c r="E202" s="1" t="n">
        <x:v>186</x:v>
      </x:c>
      <x:c r="F202" s="1" t="str">
        <x:v>3A</x:v>
      </x:c>
      <x:c r="G202" s="1" t="str">
        <x:v>No</x:v>
      </x:c>
      <x:c r="H202" s="1" t="str">
        <x:v>New Castle Community School Corp</x:v>
      </x:c>
      <x:c r="I202" s="1" t="n">
        <x:v>1282</x:v>
      </x:c>
      <x:c r="J202" s="1" t="n">
        <x:v>2937</x:v>
      </x:c>
      <x:c r="K202" s="10" t="n">
        <x:f>IF(J202="",0,I202/J202)</x:f>
        <x:v>0.43649982975825674</x:v>
      </x:c>
      <x:c r="L202" s="1" t="n">
        <x:f>SUM(B202:D202)</x:f>
        <x:v>603</x:v>
      </x:c>
      <x:c r="M202" s="11" t="n">
        <x:f>L202*(1-$B$4*K202)</x:f>
        <x:v>497.7162410623085</x:v>
      </x:c>
      <x:c r="N202" s="1" t="n">
        <x:f>COUNTIFS($M$11:$M$326,"&gt;"&amp;M202)+COUNTIFS($M$11:M202,M202)</x:f>
        <x:v>130</x:v>
      </x:c>
      <x:c r="O202" s="1" t="str">
        <x:f>IF(N202&lt;=$D$6,$D$4,IF(N202&lt;=$E$6,$E$4,IF(N202&lt;=$F$6,$F$4,IF(N202&lt;=$G$6,$G$4,IF(N202&lt;=$H$6,$H$4,$I$4)))))</x:f>
        <x:v>4A</x:v>
      </x:c>
      <x:c r="P202" s="1" t="str">
        <x:f>IF(AND(G202="Yes",VALUE(LEFT(F202,1))&gt;VALUE(LEFT(O202,1))),"Yes","No")</x:f>
        <x:v>No</x:v>
      </x:c>
      <x:c r="Q202" s="1" t="str">
        <x:v>Corporation FRL proxy</x:v>
      </x:c>
      <x:c r="R202" s="1" t="str">
        <x:v>3445</x:v>
      </x:c>
      <x:c r="S202" s="1" t="str">
        <x:v>Supplied football classification PDF; 2025–26 grade counts</x:v>
      </x:c>
      <x:c r="T202" s="1" t="str">
        <x:v>Supplied corporation-enrollment-ethnicity-free-reduced-price-meal-status-2006-26.xlsx, 2026 sheet</x:v>
      </x:c>
    </x:row>
    <x:row r="203" ht="20" customHeight="1">
      <x:c r="A203" s="1" t="str">
        <x:v>New Haven</x:v>
      </x:c>
      <x:c r="B203" s="1" t="n">
        <x:v>278</x:v>
      </x:c>
      <x:c r="C203" s="1" t="n">
        <x:v>302</x:v>
      </x:c>
      <x:c r="D203" s="1" t="n">
        <x:v>261</x:v>
      </x:c>
      <x:c r="E203" s="1" t="n">
        <x:v>278</x:v>
      </x:c>
      <x:c r="F203" s="1" t="str">
        <x:v>4A</x:v>
      </x:c>
      <x:c r="G203" s="1" t="str">
        <x:v>No</x:v>
      </x:c>
      <x:c r="H203" s="1" t="str">
        <x:v>East Allen County Schools</x:v>
      </x:c>
      <x:c r="I203" s="1" t="n">
        <x:v>5161</x:v>
      </x:c>
      <x:c r="J203" s="1" t="n">
        <x:v>10061</x:v>
      </x:c>
      <x:c r="K203" s="10" t="n">
        <x:f>IF(J203="",0,I203/J203)</x:f>
        <x:v>0.5129708776463572</x:v>
      </x:c>
      <x:c r="L203" s="1" t="n">
        <x:f>SUM(B203:D203)</x:f>
        <x:v>841</x:v>
      </x:c>
      <x:c r="M203" s="11" t="n">
        <x:f>L203*(1-$B$4*K203)</x:f>
        <x:v>668.4365967597655</x:v>
      </x:c>
      <x:c r="N203" s="1" t="n">
        <x:f>COUNTIFS($M$11:$M$326,"&gt;"&amp;M203)+COUNTIFS($M$11:M203,M203)</x:f>
        <x:v>90</x:v>
      </x:c>
      <x:c r="O203" s="1" t="str">
        <x:f>IF(N203&lt;=$D$6,$D$4,IF(N203&lt;=$E$6,$E$4,IF(N203&lt;=$F$6,$F$4,IF(N203&lt;=$G$6,$G$4,IF(N203&lt;=$H$6,$H$4,$I$4)))))</x:f>
        <x:v>5A</x:v>
      </x:c>
      <x:c r="P203" s="1" t="str">
        <x:f>IF(AND(G203="Yes",VALUE(LEFT(F203,1))&gt;VALUE(LEFT(O203,1))),"Yes","No")</x:f>
        <x:v>No</x:v>
      </x:c>
      <x:c r="Q203" s="1" t="str">
        <x:v>Corporation FRL proxy</x:v>
      </x:c>
      <x:c r="R203" s="1" t="str">
        <x:v>0255</x:v>
      </x:c>
      <x:c r="S203" s="1" t="str">
        <x:v>Supplied football classification PDF; 2025–26 grade counts</x:v>
      </x:c>
      <x:c r="T203" s="1" t="str">
        <x:v>Supplied corporation-enrollment-ethnicity-free-reduced-price-meal-status-2006-26.xlsx, 2026 sheet</x:v>
      </x:c>
    </x:row>
    <x:row r="204" ht="20" customHeight="1">
      <x:c r="A204" s="1" t="str">
        <x:v>New Palestine</x:v>
      </x:c>
      <x:c r="B204" s="1" t="n">
        <x:v>309</x:v>
      </x:c>
      <x:c r="C204" s="1" t="n">
        <x:v>313</x:v>
      </x:c>
      <x:c r="D204" s="1" t="n">
        <x:v>300</x:v>
      </x:c>
      <x:c r="E204" s="1" t="n">
        <x:v>280</x:v>
      </x:c>
      <x:c r="F204" s="1" t="str">
        <x:v>5A</x:v>
      </x:c>
      <x:c r="G204" s="1" t="str">
        <x:v>Yes</x:v>
      </x:c>
      <x:c r="H204" s="1" t="str">
        <x:v>New Palestine Community Schools</x:v>
      </x:c>
      <x:c r="I204" s="1" t="n">
        <x:v>1003</x:v>
      </x:c>
      <x:c r="J204" s="1" t="n">
        <x:v>3884</x:v>
      </x:c>
      <x:c r="K204" s="10" t="n">
        <x:f>IF(J204="",0,I204/J204)</x:f>
        <x:v>0.2582389289392379</x:v>
      </x:c>
      <x:c r="L204" s="1" t="n">
        <x:f>SUM(B204:D204)</x:f>
        <x:v>922</x:v>
      </x:c>
      <x:c r="M204" s="11" t="n">
        <x:f>L204*(1-$B$4*K204)</x:f>
        <x:v>826.7614830072091</x:v>
      </x:c>
      <x:c r="N204" s="1" t="n">
        <x:f>COUNTIFS($M$11:$M$326,"&gt;"&amp;M204)+COUNTIFS($M$11:M204,M204)</x:f>
        <x:v>62</x:v>
      </x:c>
      <x:c r="O204" s="1" t="str">
        <x:f>IF(N204&lt;=$D$6,$D$4,IF(N204&lt;=$E$6,$E$4,IF(N204&lt;=$F$6,$F$4,IF(N204&lt;=$G$6,$G$4,IF(N204&lt;=$H$6,$H$4,$I$4)))))</x:f>
        <x:v>5A</x:v>
      </x:c>
      <x:c r="P204" s="1" t="str">
        <x:f>IF(AND(G204="Yes",VALUE(LEFT(F204,1))&gt;VALUE(LEFT(O204,1))),"Yes","No")</x:f>
        <x:v>No</x:v>
      </x:c>
      <x:c r="Q204" s="1" t="str">
        <x:v>Corporation FRL proxy</x:v>
      </x:c>
      <x:c r="R204" s="1" t="str">
        <x:v>3115</x:v>
      </x:c>
      <x:c r="S204" s="1" t="str">
        <x:v>Supplied football classification PDF; 2025–26 grade counts</x:v>
      </x:c>
      <x:c r="T204" s="1" t="str">
        <x:v>Supplied corporation-enrollment-ethnicity-free-reduced-price-meal-status-2006-26.xlsx, 2026 sheet</x:v>
      </x:c>
    </x:row>
    <x:row r="205" ht="20" customHeight="1">
      <x:c r="A205" s="1" t="str">
        <x:v>New Prairie</x:v>
      </x:c>
      <x:c r="B205" s="1" t="n">
        <x:v>247</x:v>
      </x:c>
      <x:c r="C205" s="1" t="n">
        <x:v>250</x:v>
      </x:c>
      <x:c r="D205" s="1" t="n">
        <x:v>250</x:v>
      </x:c>
      <x:c r="E205" s="1" t="n">
        <x:v>240</x:v>
      </x:c>
      <x:c r="F205" s="1" t="str">
        <x:v>4A</x:v>
      </x:c>
      <x:c r="G205" s="1" t="str">
        <x:v>No</x:v>
      </x:c>
      <x:c r="H205" s="1" t="str">
        <x:v>New Prairie United School Corp</x:v>
      </x:c>
      <x:c r="I205" s="1" t="n">
        <x:v>1016</x:v>
      </x:c>
      <x:c r="J205" s="1" t="n">
        <x:v>2819</x:v>
      </x:c>
      <x:c r="K205" s="10" t="n">
        <x:f>IF(J205="",0,I205/J205)</x:f>
        <x:v>0.36041149343738915</x:v>
      </x:c>
      <x:c r="L205" s="1" t="n">
        <x:f>SUM(B205:D205)</x:f>
        <x:v>747</x:v>
      </x:c>
      <x:c r="M205" s="11" t="n">
        <x:f>L205*(1-$B$4*K205)</x:f>
        <x:v>639.3090457609081</x:v>
      </x:c>
      <x:c r="N205" s="1" t="n">
        <x:f>COUNTIFS($M$11:$M$326,"&gt;"&amp;M205)+COUNTIFS($M$11:M205,M205)</x:f>
        <x:v>99</x:v>
      </x:c>
      <x:c r="O205" s="1" t="str">
        <x:f>IF(N205&lt;=$D$6,$D$4,IF(N205&lt;=$E$6,$E$4,IF(N205&lt;=$F$6,$F$4,IF(N205&lt;=$G$6,$G$4,IF(N205&lt;=$H$6,$H$4,$I$4)))))</x:f>
        <x:v>4A</x:v>
      </x:c>
      <x:c r="P205" s="1" t="str">
        <x:f>IF(AND(G205="Yes",VALUE(LEFT(F205,1))&gt;VALUE(LEFT(O205,1))),"Yes","No")</x:f>
        <x:v>No</x:v>
      </x:c>
      <x:c r="Q205" s="1" t="str">
        <x:v>Corporation FRL proxy</x:v>
      </x:c>
      <x:c r="R205" s="1" t="str">
        <x:v>4805</x:v>
      </x:c>
      <x:c r="S205" s="1" t="str">
        <x:v>Supplied football classification PDF; 2025–26 grade counts</x:v>
      </x:c>
      <x:c r="T205" s="1" t="str">
        <x:v>Supplied corporation-enrollment-ethnicity-free-reduced-price-meal-status-2006-26.xlsx, 2026 sheet</x:v>
      </x:c>
    </x:row>
    <x:row r="206" ht="20" customHeight="1">
      <x:c r="A206" s="1" t="str">
        <x:v>Noblesville</x:v>
      </x:c>
      <x:c r="B206" s="1" t="n">
        <x:v>790</x:v>
      </x:c>
      <x:c r="C206" s="1" t="n">
        <x:v>844</x:v>
      </x:c>
      <x:c r="D206" s="1" t="n">
        <x:v>782</x:v>
      </x:c>
      <x:c r="E206" s="1" t="n">
        <x:v>765</x:v>
      </x:c>
      <x:c r="F206" s="1" t="str">
        <x:v>6A</x:v>
      </x:c>
      <x:c r="G206" s="1" t="str">
        <x:v>No</x:v>
      </x:c>
      <x:c r="H206" s="1" t="str">
        <x:v>Noblesville Schools</x:v>
      </x:c>
      <x:c r="I206" s="1" t="n">
        <x:v>2677</x:v>
      </x:c>
      <x:c r="J206" s="1" t="n">
        <x:v>10348</x:v>
      </x:c>
      <x:c r="K206" s="10" t="n">
        <x:f>IF(J206="",0,I206/J206)</x:f>
        <x:v>0.25869733281793583</x:v>
      </x:c>
      <x:c r="L206" s="1" t="n">
        <x:f>SUM(B206:D206)</x:f>
        <x:v>2416</x:v>
      </x:c>
      <x:c r="M206" s="11" t="n">
        <x:f>L206*(1-$B$4*K206)</x:f>
        <x:v>2165.9948975647467</x:v>
      </x:c>
      <x:c r="N206" s="1" t="n">
        <x:f>COUNTIFS($M$11:$M$326,"&gt;"&amp;M206)+COUNTIFS($M$11:M206,M206)</x:f>
        <x:v>8</x:v>
      </x:c>
      <x:c r="O206" s="1" t="str">
        <x:f>IF(N206&lt;=$D$6,$D$4,IF(N206&lt;=$E$6,$E$4,IF(N206&lt;=$F$6,$F$4,IF(N206&lt;=$G$6,$G$4,IF(N206&lt;=$H$6,$H$4,$I$4)))))</x:f>
        <x:v>6A</x:v>
      </x:c>
      <x:c r="P206" s="1" t="str">
        <x:f>IF(AND(G206="Yes",VALUE(LEFT(F206,1))&gt;VALUE(LEFT(O206,1))),"Yes","No")</x:f>
        <x:v>No</x:v>
      </x:c>
      <x:c r="Q206" s="1" t="str">
        <x:v>Corporation FRL proxy</x:v>
      </x:c>
      <x:c r="R206" s="1" t="str">
        <x:v>3070</x:v>
      </x:c>
      <x:c r="S206" s="1" t="str">
        <x:v>Supplied football classification PDF; 2025–26 grade counts</x:v>
      </x:c>
      <x:c r="T206" s="1" t="str">
        <x:v>Supplied corporation-enrollment-ethnicity-free-reduced-price-meal-status-2006-26.xlsx, 2026 sheet</x:v>
      </x:c>
    </x:row>
    <x:row r="207" ht="20" customHeight="1">
      <x:c r="A207" s="1" t="str">
        <x:v>North Central (Farmersburg)</x:v>
      </x:c>
      <x:c r="B207" s="1" t="n">
        <x:v>70</x:v>
      </x:c>
      <x:c r="C207" s="1" t="n">
        <x:v>62</x:v>
      </x:c>
      <x:c r="D207" s="1" t="n">
        <x:v>52</x:v>
      </x:c>
      <x:c r="E207" s="1" t="n">
        <x:v>57</x:v>
      </x:c>
      <x:c r="F207" s="1" t="str">
        <x:v>1A</x:v>
      </x:c>
      <x:c r="G207" s="1" t="str">
        <x:v>No</x:v>
      </x:c>
      <x:c r="H207" s="1" t="str">
        <x:v>Northeast School Corp</x:v>
      </x:c>
      <x:c r="I207" s="1" t="n">
        <x:v>377</x:v>
      </x:c>
      <x:c r="J207" s="1" t="n">
        <x:v>753</x:v>
      </x:c>
      <x:c r="K207" s="10" t="n">
        <x:f>IF(J207="",0,I207/J207)</x:f>
        <x:v>0.50066401062417</x:v>
      </x:c>
      <x:c r="L207" s="1" t="n">
        <x:f>SUM(B207:D207)</x:f>
        <x:v>184</x:v>
      </x:c>
      <x:c r="M207" s="11" t="n">
        <x:f>L207*(1-$B$4*K207)</x:f>
        <x:v>147.1511288180611</x:v>
      </x:c>
      <x:c r="N207" s="1" t="n">
        <x:f>COUNTIFS($M$11:$M$326,"&gt;"&amp;M207)+COUNTIFS($M$11:M207,M207)</x:f>
        <x:v>301</x:v>
      </x:c>
      <x:c r="O207" s="1" t="str">
        <x:f>IF(N207&lt;=$D$6,$D$4,IF(N207&lt;=$E$6,$E$4,IF(N207&lt;=$F$6,$F$4,IF(N207&lt;=$G$6,$G$4,IF(N207&lt;=$H$6,$H$4,$I$4)))))</x:f>
        <x:v>1A</x:v>
      </x:c>
      <x:c r="P207" s="1" t="str">
        <x:f>IF(AND(G207="Yes",VALUE(LEFT(F207,1))&gt;VALUE(LEFT(O207,1))),"Yes","No")</x:f>
        <x:v>No</x:v>
      </x:c>
      <x:c r="Q207" s="1" t="str">
        <x:v>Corporation FRL proxy</x:v>
      </x:c>
      <x:c r="R207" s="1" t="str">
        <x:v>7645</x:v>
      </x:c>
      <x:c r="S207" s="1" t="str">
        <x:v>Supplied football classification PDF; 2025–26 grade counts</x:v>
      </x:c>
      <x:c r="T207" s="1" t="str">
        <x:v>Supplied corporation-enrollment-ethnicity-free-reduced-price-meal-status-2006-26.xlsx, 2026 sheet</x:v>
      </x:c>
    </x:row>
    <x:row r="208" ht="20" customHeight="1">
      <x:c r="A208" s="1" t="str">
        <x:v>North Central (Indianapolis)</x:v>
      </x:c>
      <x:c r="B208" s="1" t="n">
        <x:v>904</x:v>
      </x:c>
      <x:c r="C208" s="1" t="n">
        <x:v>878</x:v>
      </x:c>
      <x:c r="D208" s="1" t="n">
        <x:v>978</x:v>
      </x:c>
      <x:c r="E208" s="1" t="n">
        <x:v>901</x:v>
      </x:c>
      <x:c r="F208" s="1" t="str">
        <x:v>6A</x:v>
      </x:c>
      <x:c r="G208" s="1" t="str">
        <x:v>No</x:v>
      </x:c>
      <x:c r="H208" s="1" t="str">
        <x:v>MSD Washington Township</x:v>
      </x:c>
      <x:c r="I208" s="1" t="n">
        <x:v>5159</x:v>
      </x:c>
      <x:c r="J208" s="1" t="n">
        <x:v>11325</x:v>
      </x:c>
      <x:c r="K208" s="10" t="n">
        <x:f>IF(J208="",0,I208/J208)</x:f>
        <x:v>0.4555408388520971</x:v>
      </x:c>
      <x:c r="L208" s="1" t="n">
        <x:f>SUM(B208:D208)</x:f>
        <x:v>2760</x:v>
      </x:c>
      <x:c r="M208" s="11" t="n">
        <x:f>L208*(1-$B$4*K208)</x:f>
        <x:v>2257.082913907285</x:v>
      </x:c>
      <x:c r="N208" s="1" t="n">
        <x:f>COUNTIFS($M$11:$M$326,"&gt;"&amp;M208)+COUNTIFS($M$11:M208,M208)</x:f>
        <x:v>6</x:v>
      </x:c>
      <x:c r="O208" s="1" t="str">
        <x:f>IF(N208&lt;=$D$6,$D$4,IF(N208&lt;=$E$6,$E$4,IF(N208&lt;=$F$6,$F$4,IF(N208&lt;=$G$6,$G$4,IF(N208&lt;=$H$6,$H$4,$I$4)))))</x:f>
        <x:v>6A</x:v>
      </x:c>
      <x:c r="P208" s="1" t="str">
        <x:f>IF(AND(G208="Yes",VALUE(LEFT(F208,1))&gt;VALUE(LEFT(O208,1))),"Yes","No")</x:f>
        <x:v>No</x:v>
      </x:c>
      <x:c r="Q208" s="1" t="str">
        <x:v>Corporation FRL proxy</x:v>
      </x:c>
      <x:c r="R208" s="1" t="str">
        <x:v>5370</x:v>
      </x:c>
      <x:c r="S208" s="1" t="str">
        <x:v>Supplied football classification PDF; 2025–26 grade counts</x:v>
      </x:c>
      <x:c r="T208" s="1" t="str">
        <x:v>Supplied corporation-enrollment-ethnicity-free-reduced-price-meal-status-2006-26.xlsx, 2026 sheet</x:v>
      </x:c>
    </x:row>
    <x:row r="209" ht="20" customHeight="1">
      <x:c r="A209" s="1" t="str">
        <x:v>North Daviess</x:v>
      </x:c>
      <x:c r="B209" s="1" t="n">
        <x:v>79</x:v>
      </x:c>
      <x:c r="C209" s="1" t="n">
        <x:v>70</x:v>
      </x:c>
      <x:c r="D209" s="1" t="n">
        <x:v>57</x:v>
      </x:c>
      <x:c r="E209" s="1" t="n">
        <x:v>74</x:v>
      </x:c>
      <x:c r="F209" s="1" t="str">
        <x:v>1A</x:v>
      </x:c>
      <x:c r="G209" s="1" t="str">
        <x:v>No</x:v>
      </x:c>
      <x:c r="H209" s="1" t="str">
        <x:v>North Daviess Com Schools</x:v>
      </x:c>
      <x:c r="I209" s="1" t="n">
        <x:v>514</x:v>
      </x:c>
      <x:c r="J209" s="1" t="n">
        <x:v>1050</x:v>
      </x:c>
      <x:c r="K209" s="10" t="n">
        <x:f>IF(J209="",0,I209/J209)</x:f>
        <x:v>0.4895238095238095</x:v>
      </x:c>
      <x:c r="L209" s="1" t="n">
        <x:f>SUM(B209:D209)</x:f>
        <x:v>206</x:v>
      </x:c>
      <x:c r="M209" s="11" t="n">
        <x:f>L209*(1-$B$4*K209)</x:f>
        <x:v>165.66323809523809</x:v>
      </x:c>
      <x:c r="N209" s="1" t="n">
        <x:f>COUNTIFS($M$11:$M$326,"&gt;"&amp;M209)+COUNTIFS($M$11:M209,M209)</x:f>
        <x:v>290</x:v>
      </x:c>
      <x:c r="O209" s="1" t="str">
        <x:f>IF(N209&lt;=$D$6,$D$4,IF(N209&lt;=$E$6,$E$4,IF(N209&lt;=$F$6,$F$4,IF(N209&lt;=$G$6,$G$4,IF(N209&lt;=$H$6,$H$4,$I$4)))))</x:f>
        <x:v>1A</x:v>
      </x:c>
      <x:c r="P209" s="1" t="str">
        <x:f>IF(AND(G209="Yes",VALUE(LEFT(F209,1))&gt;VALUE(LEFT(O209,1))),"Yes","No")</x:f>
        <x:v>No</x:v>
      </x:c>
      <x:c r="Q209" s="1" t="str">
        <x:v>Corporation FRL proxy</x:v>
      </x:c>
      <x:c r="R209" s="1" t="str">
        <x:v>1375</x:v>
      </x:c>
      <x:c r="S209" s="1" t="str">
        <x:v>Supplied football classification PDF; 2025–26 grade counts</x:v>
      </x:c>
      <x:c r="T209" s="1" t="str">
        <x:v>Supplied corporation-enrollment-ethnicity-free-reduced-price-meal-status-2006-26.xlsx, 2026 sheet</x:v>
      </x:c>
    </x:row>
    <x:row r="210" ht="20" customHeight="1">
      <x:c r="A210" s="1" t="str">
        <x:v>North Decatur</x:v>
      </x:c>
      <x:c r="B210" s="1" t="n">
        <x:v>75</x:v>
      </x:c>
      <x:c r="C210" s="1" t="n">
        <x:v>68</x:v>
      </x:c>
      <x:c r="D210" s="1" t="n">
        <x:v>76</x:v>
      </x:c>
      <x:c r="E210" s="1" t="n">
        <x:v>81</x:v>
      </x:c>
      <x:c r="F210" s="1" t="str">
        <x:v>1A</x:v>
      </x:c>
      <x:c r="G210" s="1" t="str">
        <x:v>No</x:v>
      </x:c>
      <x:c r="H210" s="1" t="str">
        <x:v>Decatur County Community Schools</x:v>
      </x:c>
      <x:c r="I210" s="1" t="n">
        <x:v>801</x:v>
      </x:c>
      <x:c r="J210" s="1" t="n">
        <x:v>1776</x:v>
      </x:c>
      <x:c r="K210" s="10" t="n">
        <x:f>IF(J210="",0,I210/J210)</x:f>
        <x:v>0.4510135135135135</x:v>
      </x:c>
      <x:c r="L210" s="1" t="n">
        <x:f>SUM(B210:D210)</x:f>
        <x:v>219</x:v>
      </x:c>
      <x:c r="M210" s="11" t="n">
        <x:f>L210*(1-$B$4*K210)</x:f>
        <x:v>179.49121621621623</x:v>
      </x:c>
      <x:c r="N210" s="1" t="n">
        <x:f>COUNTIFS($M$11:$M$326,"&gt;"&amp;M210)+COUNTIFS($M$11:M210,M210)</x:f>
        <x:v>285</x:v>
      </x:c>
      <x:c r="O210" s="1" t="str">
        <x:f>IF(N210&lt;=$D$6,$D$4,IF(N210&lt;=$E$6,$E$4,IF(N210&lt;=$F$6,$F$4,IF(N210&lt;=$G$6,$G$4,IF(N210&lt;=$H$6,$H$4,$I$4)))))</x:f>
        <x:v>2A</x:v>
      </x:c>
      <x:c r="P210" s="1" t="str">
        <x:f>IF(AND(G210="Yes",VALUE(LEFT(F210,1))&gt;VALUE(LEFT(O210,1))),"Yes","No")</x:f>
        <x:v>No</x:v>
      </x:c>
      <x:c r="Q210" s="1" t="str">
        <x:v>Corporation FRL proxy</x:v>
      </x:c>
      <x:c r="R210" s="1" t="str">
        <x:v>1655</x:v>
      </x:c>
      <x:c r="S210" s="1" t="str">
        <x:v>Supplied football classification PDF; 2025–26 grade counts</x:v>
      </x:c>
      <x:c r="T210" s="1" t="str">
        <x:v>Supplied corporation-enrollment-ethnicity-free-reduced-price-meal-status-2006-26.xlsx, 2026 sheet</x:v>
      </x:c>
    </x:row>
    <x:row r="211" ht="20" customHeight="1">
      <x:c r="A211" s="1" t="str">
        <x:v>North Harrison</x:v>
      </x:c>
      <x:c r="B211" s="1" t="n">
        <x:v>133</x:v>
      </x:c>
      <x:c r="C211" s="1" t="n">
        <x:v>146</x:v>
      </x:c>
      <x:c r="D211" s="1" t="n">
        <x:v>164</x:v>
      </x:c>
      <x:c r="E211" s="1" t="n">
        <x:v>145</x:v>
      </x:c>
      <x:c r="F211" s="1" t="str">
        <x:v>3A</x:v>
      </x:c>
      <x:c r="G211" s="1" t="str">
        <x:v>No</x:v>
      </x:c>
      <x:c r="H211" s="1" t="str">
        <x:v>North Harrison Com School Corp</x:v>
      </x:c>
      <x:c r="I211" s="1" t="n">
        <x:v>839</x:v>
      </x:c>
      <x:c r="J211" s="1" t="n">
        <x:v>2052</x:v>
      </x:c>
      <x:c r="K211" s="10" t="n">
        <x:f>IF(J211="",0,I211/J211)</x:f>
        <x:v>0.408869395711501</x:v>
      </x:c>
      <x:c r="L211" s="1" t="n">
        <x:f>SUM(B211:D211)</x:f>
        <x:v>443</x:v>
      </x:c>
      <x:c r="M211" s="11" t="n">
        <x:f>L211*(1-$B$4*K211)</x:f>
        <x:v>370.548343079922</x:v>
      </x:c>
      <x:c r="N211" s="1" t="n">
        <x:f>COUNTIFS($M$11:$M$326,"&gt;"&amp;M211)+COUNTIFS($M$11:M211,M211)</x:f>
        <x:v>164</x:v>
      </x:c>
      <x:c r="O211" s="1" t="str">
        <x:f>IF(N211&lt;=$D$6,$D$4,IF(N211&lt;=$E$6,$E$4,IF(N211&lt;=$F$6,$F$4,IF(N211&lt;=$G$6,$G$4,IF(N211&lt;=$H$6,$H$4,$I$4)))))</x:f>
        <x:v>3A</x:v>
      </x:c>
      <x:c r="P211" s="1" t="str">
        <x:f>IF(AND(G211="Yes",VALUE(LEFT(F211,1))&gt;VALUE(LEFT(O211,1))),"Yes","No")</x:f>
        <x:v>No</x:v>
      </x:c>
      <x:c r="Q211" s="1" t="str">
        <x:v>Corporation FRL proxy</x:v>
      </x:c>
      <x:c r="R211" s="1" t="str">
        <x:v>3180</x:v>
      </x:c>
      <x:c r="S211" s="1" t="str">
        <x:v>Supplied football classification PDF; 2025–26 grade counts</x:v>
      </x:c>
      <x:c r="T211" s="1" t="str">
        <x:v>Supplied corporation-enrollment-ethnicity-free-reduced-price-meal-status-2006-26.xlsx, 2026 sheet</x:v>
      </x:c>
    </x:row>
    <x:row r="212" ht="20" customHeight="1">
      <x:c r="A212" s="1" t="str">
        <x:v>North Judson-San Pierre</x:v>
      </x:c>
      <x:c r="B212" s="1" t="n">
        <x:v>81</x:v>
      </x:c>
      <x:c r="C212" s="1" t="n">
        <x:v>79</x:v>
      </x:c>
      <x:c r="D212" s="1" t="n">
        <x:v>79</x:v>
      </x:c>
      <x:c r="E212" s="1" t="n">
        <x:v>78</x:v>
      </x:c>
      <x:c r="F212" s="1" t="str">
        <x:v>1A</x:v>
      </x:c>
      <x:c r="G212" s="1" t="str">
        <x:v>No</x:v>
      </x:c>
      <x:c r="H212" s="1" t="str">
        <x:v>North Judson-San Pierre Sch Corp</x:v>
      </x:c>
      <x:c r="I212" s="1" t="n">
        <x:v>409</x:v>
      </x:c>
      <x:c r="J212" s="1" t="n">
        <x:v>912</x:v>
      </x:c>
      <x:c r="K212" s="10" t="n">
        <x:f>IF(J212="",0,I212/J212)</x:f>
        <x:v>0.44846491228070173</x:v>
      </x:c>
      <x:c r="L212" s="1" t="n">
        <x:f>SUM(B212:D212)</x:f>
        <x:v>239</x:v>
      </x:c>
      <x:c r="M212" s="11" t="n">
        <x:f>L212*(1-$B$4*K212)</x:f>
        <x:v>196.12675438596492</x:v>
      </x:c>
      <x:c r="N212" s="1" t="n">
        <x:f>COUNTIFS($M$11:$M$326,"&gt;"&amp;M212)+COUNTIFS($M$11:M212,M212)</x:f>
        <x:v>273</x:v>
      </x:c>
      <x:c r="O212" s="1" t="str">
        <x:f>IF(N212&lt;=$D$6,$D$4,IF(N212&lt;=$E$6,$E$4,IF(N212&lt;=$F$6,$F$4,IF(N212&lt;=$G$6,$G$4,IF(N212&lt;=$H$6,$H$4,$I$4)))))</x:f>
        <x:v>2A</x:v>
      </x:c>
      <x:c r="P212" s="1" t="str">
        <x:f>IF(AND(G212="Yes",VALUE(LEFT(F212,1))&gt;VALUE(LEFT(O212,1))),"Yes","No")</x:f>
        <x:v>No</x:v>
      </x:c>
      <x:c r="Q212" s="1" t="str">
        <x:v>Corporation FRL proxy</x:v>
      </x:c>
      <x:c r="R212" s="1" t="str">
        <x:v>7515</x:v>
      </x:c>
      <x:c r="S212" s="1" t="str">
        <x:v>Supplied football classification PDF; 2025–26 grade counts</x:v>
      </x:c>
      <x:c r="T212" s="1" t="str">
        <x:v>Supplied corporation-enrollment-ethnicity-free-reduced-price-meal-status-2006-26.xlsx, 2026 sheet</x:v>
      </x:c>
    </x:row>
    <x:row r="213" ht="20" customHeight="1">
      <x:c r="A213" s="1" t="str">
        <x:v>North Knox</x:v>
      </x:c>
      <x:c r="B213" s="1" t="n">
        <x:v>101</x:v>
      </x:c>
      <x:c r="C213" s="1" t="n">
        <x:v>63</x:v>
      </x:c>
      <x:c r="D213" s="1" t="n">
        <x:v>74</x:v>
      </x:c>
      <x:c r="E213" s="1" t="n">
        <x:v>88</x:v>
      </x:c>
      <x:c r="F213" s="1" t="str">
        <x:v>1A</x:v>
      </x:c>
      <x:c r="G213" s="1" t="str">
        <x:v>No</x:v>
      </x:c>
      <x:c r="H213" s="1" t="str">
        <x:v>North Knox School Corp</x:v>
      </x:c>
      <x:c r="I213" s="1" t="n">
        <x:v>637</x:v>
      </x:c>
      <x:c r="J213" s="1" t="n">
        <x:v>1108</x:v>
      </x:c>
      <x:c r="K213" s="10" t="n">
        <x:f>IF(J213="",0,I213/J213)</x:f>
        <x:v>0.5749097472924187</x:v>
      </x:c>
      <x:c r="L213" s="1" t="n">
        <x:f>SUM(B213:D213)</x:f>
        <x:v>238</x:v>
      </x:c>
      <x:c r="M213" s="11" t="n">
        <x:f>L213*(1-$B$4*K213)</x:f>
        <x:v>183.26859205776174</x:v>
      </x:c>
      <x:c r="N213" s="1" t="n">
        <x:f>COUNTIFS($M$11:$M$326,"&gt;"&amp;M213)+COUNTIFS($M$11:M213,M213)</x:f>
        <x:v>282</x:v>
      </x:c>
      <x:c r="O213" s="1" t="str">
        <x:f>IF(N213&lt;=$D$6,$D$4,IF(N213&lt;=$E$6,$E$4,IF(N213&lt;=$F$6,$F$4,IF(N213&lt;=$G$6,$G$4,IF(N213&lt;=$H$6,$H$4,$I$4)))))</x:f>
        <x:v>2A</x:v>
      </x:c>
      <x:c r="P213" s="1" t="str">
        <x:f>IF(AND(G213="Yes",VALUE(LEFT(F213,1))&gt;VALUE(LEFT(O213,1))),"Yes","No")</x:f>
        <x:v>No</x:v>
      </x:c>
      <x:c r="Q213" s="1" t="str">
        <x:v>Corporation FRL proxy</x:v>
      </x:c>
      <x:c r="R213" s="1" t="str">
        <x:v>4315</x:v>
      </x:c>
      <x:c r="S213" s="1" t="str">
        <x:v>Supplied football classification PDF; 2025–26 grade counts</x:v>
      </x:c>
      <x:c r="T213" s="1" t="str">
        <x:v>Supplied corporation-enrollment-ethnicity-free-reduced-price-meal-status-2006-26.xlsx, 2026 sheet</x:v>
      </x:c>
    </x:row>
    <x:row r="214" ht="20" customHeight="1">
      <x:c r="A214" s="1" t="str">
        <x:v>North Miami</x:v>
      </x:c>
      <x:c r="B214" s="1" t="n">
        <x:v>69</x:v>
      </x:c>
      <x:c r="C214" s="1" t="n">
        <x:v>60</x:v>
      </x:c>
      <x:c r="D214" s="1" t="n">
        <x:v>57</x:v>
      </x:c>
      <x:c r="E214" s="1" t="n">
        <x:v>69</x:v>
      </x:c>
      <x:c r="F214" s="1" t="str">
        <x:v>1A</x:v>
      </x:c>
      <x:c r="G214" s="1" t="str">
        <x:v>No</x:v>
      </x:c>
      <x:c r="H214" s="1" t="str">
        <x:v>North Miami Community Schools</x:v>
      </x:c>
      <x:c r="I214" s="1" t="n">
        <x:v>374</x:v>
      </x:c>
      <x:c r="J214" s="1" t="n">
        <x:v>790</x:v>
      </x:c>
      <x:c r="K214" s="10" t="n">
        <x:f>IF(J214="",0,I214/J214)</x:f>
        <x:v>0.47341772151898737</x:v>
      </x:c>
      <x:c r="L214" s="1" t="n">
        <x:f>SUM(B214:D214)</x:f>
        <x:v>186</x:v>
      </x:c>
      <x:c r="M214" s="11" t="n">
        <x:f>L214*(1-$B$4*K214)</x:f>
        <x:v>150.77772151898733</x:v>
      </x:c>
      <x:c r="N214" s="1" t="n">
        <x:f>COUNTIFS($M$11:$M$326,"&gt;"&amp;M214)+COUNTIFS($M$11:M214,M214)</x:f>
        <x:v>299</x:v>
      </x:c>
      <x:c r="O214" s="1" t="str">
        <x:f>IF(N214&lt;=$D$6,$D$4,IF(N214&lt;=$E$6,$E$4,IF(N214&lt;=$F$6,$F$4,IF(N214&lt;=$G$6,$G$4,IF(N214&lt;=$H$6,$H$4,$I$4)))))</x:f>
        <x:v>1A</x:v>
      </x:c>
      <x:c r="P214" s="1" t="str">
        <x:f>IF(AND(G214="Yes",VALUE(LEFT(F214,1))&gt;VALUE(LEFT(O214,1))),"Yes","No")</x:f>
        <x:v>No</x:v>
      </x:c>
      <x:c r="Q214" s="1" t="str">
        <x:v>Corporation FRL proxy</x:v>
      </x:c>
      <x:c r="R214" s="1" t="str">
        <x:v>5620</x:v>
      </x:c>
      <x:c r="S214" s="1" t="str">
        <x:v>Supplied football classification PDF; 2025–26 grade counts</x:v>
      </x:c>
      <x:c r="T214" s="1" t="str">
        <x:v>Supplied corporation-enrollment-ethnicity-free-reduced-price-meal-status-2006-26.xlsx, 2026 sheet</x:v>
      </x:c>
    </x:row>
    <x:row r="215" ht="20" customHeight="1">
      <x:c r="A215" s="1" t="str">
        <x:v>North Montgomery</x:v>
      </x:c>
      <x:c r="B215" s="1" t="n">
        <x:v>139</x:v>
      </x:c>
      <x:c r="C215" s="1" t="n">
        <x:v>139</x:v>
      </x:c>
      <x:c r="D215" s="1" t="n">
        <x:v>121</x:v>
      </x:c>
      <x:c r="E215" s="1" t="n">
        <x:v>132</x:v>
      </x:c>
      <x:c r="F215" s="1" t="str">
        <x:v>3A</x:v>
      </x:c>
      <x:c r="G215" s="1" t="str">
        <x:v>No</x:v>
      </x:c>
      <x:c r="H215" s="1" t="str">
        <x:v>North Montgomery Com Sch Corp</x:v>
      </x:c>
      <x:c r="I215" s="1" t="n">
        <x:v>691</x:v>
      </x:c>
      <x:c r="J215" s="1" t="n">
        <x:v>1797</x:v>
      </x:c>
      <x:c r="K215" s="10" t="n">
        <x:f>IF(J215="",0,I215/J215)</x:f>
        <x:v>0.3845297718419588</x:v>
      </x:c>
      <x:c r="L215" s="1" t="n">
        <x:f>SUM(B215:D215)</x:f>
        <x:v>399</x:v>
      </x:c>
      <x:c r="M215" s="11" t="n">
        <x:f>L215*(1-$B$4*K215)</x:f>
        <x:v>337.6290484140234</x:v>
      </x:c>
      <x:c r="N215" s="1" t="n">
        <x:f>COUNTIFS($M$11:$M$326,"&gt;"&amp;M215)+COUNTIFS($M$11:M215,M215)</x:f>
        <x:v>174</x:v>
      </x:c>
      <x:c r="O215" s="1" t="str">
        <x:f>IF(N215&lt;=$D$6,$D$4,IF(N215&lt;=$E$6,$E$4,IF(N215&lt;=$F$6,$F$4,IF(N215&lt;=$G$6,$G$4,IF(N215&lt;=$H$6,$H$4,$I$4)))))</x:f>
        <x:v>3A</x:v>
      </x:c>
      <x:c r="P215" s="1" t="str">
        <x:f>IF(AND(G215="Yes",VALUE(LEFT(F215,1))&gt;VALUE(LEFT(O215,1))),"Yes","No")</x:f>
        <x:v>No</x:v>
      </x:c>
      <x:c r="Q215" s="1" t="str">
        <x:v>Corporation FRL proxy</x:v>
      </x:c>
      <x:c r="R215" s="1" t="str">
        <x:v>5835</x:v>
      </x:c>
      <x:c r="S215" s="1" t="str">
        <x:v>Supplied football classification PDF; 2025–26 grade counts</x:v>
      </x:c>
      <x:c r="T215" s="1" t="str">
        <x:v>Supplied corporation-enrollment-ethnicity-free-reduced-price-meal-status-2006-26.xlsx, 2026 sheet</x:v>
      </x:c>
    </x:row>
    <x:row r="216" ht="20" customHeight="1">
      <x:c r="A216" s="1" t="str">
        <x:v>North Newton</x:v>
      </x:c>
      <x:c r="B216" s="1" t="n">
        <x:v>69</x:v>
      </x:c>
      <x:c r="C216" s="1" t="n">
        <x:v>80</x:v>
      </x:c>
      <x:c r="D216" s="1" t="n">
        <x:v>71</x:v>
      </x:c>
      <x:c r="E216" s="1" t="n">
        <x:v>80</x:v>
      </x:c>
      <x:c r="F216" s="1" t="str">
        <x:v>1A</x:v>
      </x:c>
      <x:c r="G216" s="1" t="str">
        <x:v>No</x:v>
      </x:c>
      <x:c r="H216" s="1" t="str">
        <x:v>North Newton School Corp</x:v>
      </x:c>
      <x:c r="I216" s="1" t="n">
        <x:v>410</x:v>
      </x:c>
      <x:c r="J216" s="1" t="n">
        <x:v>946</x:v>
      </x:c>
      <x:c r="K216" s="10" t="n">
        <x:f>IF(J216="",0,I216/J216)</x:f>
        <x:v>0.4334038054968288</x:v>
      </x:c>
      <x:c r="L216" s="1" t="n">
        <x:f>SUM(B216:D216)</x:f>
        <x:v>220</x:v>
      </x:c>
      <x:c r="M216" s="11" t="n">
        <x:f>L216*(1-$B$4*K216)</x:f>
        <x:v>181.86046511627907</x:v>
      </x:c>
      <x:c r="N216" s="1" t="n">
        <x:f>COUNTIFS($M$11:$M$326,"&gt;"&amp;M216)+COUNTIFS($M$11:M216,M216)</x:f>
        <x:v>283</x:v>
      </x:c>
      <x:c r="O216" s="1" t="str">
        <x:f>IF(N216&lt;=$D$6,$D$4,IF(N216&lt;=$E$6,$E$4,IF(N216&lt;=$F$6,$F$4,IF(N216&lt;=$G$6,$G$4,IF(N216&lt;=$H$6,$H$4,$I$4)))))</x:f>
        <x:v>2A</x:v>
      </x:c>
      <x:c r="P216" s="1" t="str">
        <x:f>IF(AND(G216="Yes",VALUE(LEFT(F216,1))&gt;VALUE(LEFT(O216,1))),"Yes","No")</x:f>
        <x:v>No</x:v>
      </x:c>
      <x:c r="Q216" s="1" t="str">
        <x:v>Corporation FRL proxy</x:v>
      </x:c>
      <x:c r="R216" s="1" t="str">
        <x:v>5945</x:v>
      </x:c>
      <x:c r="S216" s="1" t="str">
        <x:v>Supplied football classification PDF; 2025–26 grade counts</x:v>
      </x:c>
      <x:c r="T216" s="1" t="str">
        <x:v>Supplied corporation-enrollment-ethnicity-free-reduced-price-meal-status-2006-26.xlsx, 2026 sheet</x:v>
      </x:c>
    </x:row>
    <x:row r="217" ht="20" customHeight="1">
      <x:c r="A217" s="1" t="str">
        <x:v>North Posey</x:v>
      </x:c>
      <x:c r="B217" s="1" t="n">
        <x:v>100</x:v>
      </x:c>
      <x:c r="C217" s="1" t="n">
        <x:v>137</x:v>
      </x:c>
      <x:c r="D217" s="1" t="n">
        <x:v>90</x:v>
      </x:c>
      <x:c r="E217" s="1" t="n">
        <x:v>115</x:v>
      </x:c>
      <x:c r="F217" s="1" t="str">
        <x:v>2A</x:v>
      </x:c>
      <x:c r="G217" s="1" t="str">
        <x:v>No</x:v>
      </x:c>
      <x:c r="H217" s="1" t="str">
        <x:v>MSD North Posey Co Schools</x:v>
      </x:c>
      <x:c r="I217" s="1" t="n">
        <x:v>455</x:v>
      </x:c>
      <x:c r="J217" s="1" t="n">
        <x:v>1436</x:v>
      </x:c>
      <x:c r="K217" s="10" t="n">
        <x:f>IF(J217="",0,I217/J217)</x:f>
        <x:v>0.3168523676880223</x:v>
      </x:c>
      <x:c r="L217" s="1" t="n">
        <x:f>SUM(B217:D217)</x:f>
        <x:v>327</x:v>
      </x:c>
      <x:c r="M217" s="11" t="n">
        <x:f>L217*(1-$B$4*K217)</x:f>
        <x:v>285.5557103064067</x:v>
      </x:c>
      <x:c r="N217" s="1" t="n">
        <x:f>COUNTIFS($M$11:$M$326,"&gt;"&amp;M217)+COUNTIFS($M$11:M217,M217)</x:f>
        <x:v>207</x:v>
      </x:c>
      <x:c r="O217" s="1" t="str">
        <x:f>IF(N217&lt;=$D$6,$D$4,IF(N217&lt;=$E$6,$E$4,IF(N217&lt;=$F$6,$F$4,IF(N217&lt;=$G$6,$G$4,IF(N217&lt;=$H$6,$H$4,$I$4)))))</x:f>
        <x:v>3A</x:v>
      </x:c>
      <x:c r="P217" s="1" t="str">
        <x:f>IF(AND(G217="Yes",VALUE(LEFT(F217,1))&gt;VALUE(LEFT(O217,1))),"Yes","No")</x:f>
        <x:v>No</x:v>
      </x:c>
      <x:c r="Q217" s="1" t="str">
        <x:v>Corporation FRL proxy</x:v>
      </x:c>
      <x:c r="R217" s="1" t="str">
        <x:v>6600</x:v>
      </x:c>
      <x:c r="S217" s="1" t="str">
        <x:v>Supplied football classification PDF; 2025–26 grade counts</x:v>
      </x:c>
      <x:c r="T217" s="1" t="str">
        <x:v>Supplied corporation-enrollment-ethnicity-free-reduced-price-meal-status-2006-26.xlsx, 2026 sheet</x:v>
      </x:c>
    </x:row>
    <x:row r="218" ht="20" customHeight="1">
      <x:c r="A218" s="1" t="str">
        <x:v>North Putnam</x:v>
      </x:c>
      <x:c r="B218" s="1" t="n">
        <x:v>105</x:v>
      </x:c>
      <x:c r="C218" s="1" t="n">
        <x:v>86</x:v>
      </x:c>
      <x:c r="D218" s="1" t="n">
        <x:v>92</x:v>
      </x:c>
      <x:c r="E218" s="1" t="n">
        <x:v>110</x:v>
      </x:c>
      <x:c r="F218" s="1" t="str">
        <x:v>2A</x:v>
      </x:c>
      <x:c r="G218" s="1" t="str">
        <x:v>No</x:v>
      </x:c>
      <x:c r="H218" s="1" t="str">
        <x:v>North Putnam Community Schools</x:v>
      </x:c>
      <x:c r="I218" s="1" t="n">
        <x:v>623</x:v>
      </x:c>
      <x:c r="J218" s="1" t="n">
        <x:v>1314</x:v>
      </x:c>
      <x:c r="K218" s="10" t="n">
        <x:f>IF(J218="",0,I218/J218)</x:f>
        <x:v>0.4741248097412481</x:v>
      </x:c>
      <x:c r="L218" s="1" t="n">
        <x:f>SUM(B218:D218)</x:f>
        <x:v>283</x:v>
      </x:c>
      <x:c r="M218" s="11" t="n">
        <x:f>L218*(1-$B$4*K218)</x:f>
        <x:v>229.3290715372907</x:v>
      </x:c>
      <x:c r="N218" s="1" t="n">
        <x:f>COUNTIFS($M$11:$M$326,"&gt;"&amp;M218)+COUNTIFS($M$11:M218,M218)</x:f>
        <x:v>242</x:v>
      </x:c>
      <x:c r="O218" s="1" t="str">
        <x:f>IF(N218&lt;=$D$6,$D$4,IF(N218&lt;=$E$6,$E$4,IF(N218&lt;=$F$6,$F$4,IF(N218&lt;=$G$6,$G$4,IF(N218&lt;=$H$6,$H$4,$I$4)))))</x:f>
        <x:v>2A</x:v>
      </x:c>
      <x:c r="P218" s="1" t="str">
        <x:f>IF(AND(G218="Yes",VALUE(LEFT(F218,1))&gt;VALUE(LEFT(O218,1))),"Yes","No")</x:f>
        <x:v>No</x:v>
      </x:c>
      <x:c r="Q218" s="1" t="str">
        <x:v>Corporation FRL proxy</x:v>
      </x:c>
      <x:c r="R218" s="1" t="str">
        <x:v>6715</x:v>
      </x:c>
      <x:c r="S218" s="1" t="str">
        <x:v>Supplied football classification PDF; 2025–26 grade counts</x:v>
      </x:c>
      <x:c r="T218" s="1" t="str">
        <x:v>Supplied corporation-enrollment-ethnicity-free-reduced-price-meal-status-2006-26.xlsx, 2026 sheet</x:v>
      </x:c>
    </x:row>
    <x:row r="219" ht="20" customHeight="1">
      <x:c r="A219" s="1" t="str">
        <x:v>North Vermillion</x:v>
      </x:c>
      <x:c r="B219" s="1" t="n">
        <x:v>63</x:v>
      </x:c>
      <x:c r="C219" s="1" t="n">
        <x:v>68</x:v>
      </x:c>
      <x:c r="D219" s="1" t="n">
        <x:v>62</x:v>
      </x:c>
      <x:c r="E219" s="1" t="n">
        <x:v>58</x:v>
      </x:c>
      <x:c r="F219" s="1" t="str">
        <x:v>1A</x:v>
      </x:c>
      <x:c r="G219" s="1" t="str">
        <x:v>No</x:v>
      </x:c>
      <x:c r="H219" s="1" t="str">
        <x:v>North Vermillion Com Sch Corp</x:v>
      </x:c>
      <x:c r="I219" s="1" t="n">
        <x:v>396</x:v>
      </x:c>
      <x:c r="J219" s="1" t="n">
        <x:v>735</x:v>
      </x:c>
      <x:c r="K219" s="10" t="n">
        <x:f>IF(J219="",0,I219/J219)</x:f>
        <x:v>0.5387755102040817</x:v>
      </x:c>
      <x:c r="L219" s="1" t="n">
        <x:f>SUM(B219:D219)</x:f>
        <x:v>193</x:v>
      </x:c>
      <x:c r="M219" s="11" t="n">
        <x:f>L219*(1-$B$4*K219)</x:f>
        <x:v>151.4065306122449</x:v>
      </x:c>
      <x:c r="N219" s="1" t="n">
        <x:f>COUNTIFS($M$11:$M$326,"&gt;"&amp;M219)+COUNTIFS($M$11:M219,M219)</x:f>
        <x:v>298</x:v>
      </x:c>
      <x:c r="O219" s="1" t="str">
        <x:f>IF(N219&lt;=$D$6,$D$4,IF(N219&lt;=$E$6,$E$4,IF(N219&lt;=$F$6,$F$4,IF(N219&lt;=$G$6,$G$4,IF(N219&lt;=$H$6,$H$4,$I$4)))))</x:f>
        <x:v>1A</x:v>
      </x:c>
      <x:c r="P219" s="1" t="str">
        <x:f>IF(AND(G219="Yes",VALUE(LEFT(F219,1))&gt;VALUE(LEFT(O219,1))),"Yes","No")</x:f>
        <x:v>No</x:v>
      </x:c>
      <x:c r="Q219" s="1" t="str">
        <x:v>Corporation FRL proxy</x:v>
      </x:c>
      <x:c r="R219" s="1" t="str">
        <x:v>8010</x:v>
      </x:c>
      <x:c r="S219" s="1" t="str">
        <x:v>Supplied football classification PDF; 2025–26 grade counts</x:v>
      </x:c>
      <x:c r="T219" s="1" t="str">
        <x:v>Supplied corporation-enrollment-ethnicity-free-reduced-price-meal-status-2006-26.xlsx, 2026 sheet</x:v>
      </x:c>
    </x:row>
    <x:row r="220" ht="20" customHeight="1">
      <x:c r="A220" s="1" t="str">
        <x:v>North White</x:v>
      </x:c>
      <x:c r="B220" s="1" t="n">
        <x:v>56</x:v>
      </x:c>
      <x:c r="C220" s="1" t="n">
        <x:v>71</x:v>
      </x:c>
      <x:c r="D220" s="1" t="n">
        <x:v>67</x:v>
      </x:c>
      <x:c r="E220" s="1" t="n">
        <x:v>58</x:v>
      </x:c>
      <x:c r="F220" s="1" t="str">
        <x:v>1A</x:v>
      </x:c>
      <x:c r="G220" s="1" t="str">
        <x:v>No</x:v>
      </x:c>
      <x:c r="H220" s="1" t="str">
        <x:v>North White School Corp</x:v>
      </x:c>
      <x:c r="I220" s="1" t="n">
        <x:v>629</x:v>
      </x:c>
      <x:c r="J220" s="1" t="n">
        <x:v>830</x:v>
      </x:c>
      <x:c r="K220" s="10" t="n">
        <x:f>IF(J220="",0,I220/J220)</x:f>
        <x:v>0.7578313253012048</x:v>
      </x:c>
      <x:c r="L220" s="1" t="n">
        <x:f>SUM(B220:D220)</x:f>
        <x:v>194</x:v>
      </x:c>
      <x:c r="M220" s="11" t="n">
        <x:f>L220*(1-$B$4*K220)</x:f>
        <x:v>135.19228915662652</x:v>
      </x:c>
      <x:c r="N220" s="1" t="n">
        <x:f>COUNTIFS($M$11:$M$326,"&gt;"&amp;M220)+COUNTIFS($M$11:M220,M220)</x:f>
        <x:v>306</x:v>
      </x:c>
      <x:c r="O220" s="1" t="str">
        <x:f>IF(N220&lt;=$D$6,$D$4,IF(N220&lt;=$E$6,$E$4,IF(N220&lt;=$F$6,$F$4,IF(N220&lt;=$G$6,$G$4,IF(N220&lt;=$H$6,$H$4,$I$4)))))</x:f>
        <x:v>1A</x:v>
      </x:c>
      <x:c r="P220" s="1" t="str">
        <x:f>IF(AND(G220="Yes",VALUE(LEFT(F220,1))&gt;VALUE(LEFT(O220,1))),"Yes","No")</x:f>
        <x:v>No</x:v>
      </x:c>
      <x:c r="Q220" s="1" t="str">
        <x:v>Corporation FRL proxy</x:v>
      </x:c>
      <x:c r="R220" s="1" t="str">
        <x:v>8515</x:v>
      </x:c>
      <x:c r="S220" s="1" t="str">
        <x:v>Supplied football classification PDF; 2025–26 grade counts</x:v>
      </x:c>
      <x:c r="T220" s="1" t="str">
        <x:v>Supplied corporation-enrollment-ethnicity-free-reduced-price-meal-status-2006-26.xlsx, 2026 sheet</x:v>
      </x:c>
    </x:row>
    <x:row r="221" ht="20" customHeight="1">
      <x:c r="A221" s="1" t="str">
        <x:v>Northeastern</x:v>
      </x:c>
      <x:c r="B221" s="1" t="n">
        <x:v>112</x:v>
      </x:c>
      <x:c r="C221" s="1" t="n">
        <x:v>112</x:v>
      </x:c>
      <x:c r="D221" s="1" t="n">
        <x:v>94</x:v>
      </x:c>
      <x:c r="E221" s="1" t="n">
        <x:v>99</x:v>
      </x:c>
      <x:c r="F221" s="1" t="str">
        <x:v>2A</x:v>
      </x:c>
      <x:c r="G221" s="1" t="str">
        <x:v>No</x:v>
      </x:c>
      <x:c r="H221" s="1" t="str">
        <x:v>Northeastern Wayne Schools</x:v>
      </x:c>
      <x:c r="I221" s="1" t="n">
        <x:v>602</x:v>
      </x:c>
      <x:c r="J221" s="1" t="n">
        <x:v>1329</x:v>
      </x:c>
      <x:c r="K221" s="10" t="n">
        <x:f>IF(J221="",0,I221/J221)</x:f>
        <x:v>0.4529721595184349</x:v>
      </x:c>
      <x:c r="L221" s="1" t="n">
        <x:f>SUM(B221:D221)</x:f>
        <x:v>318</x:v>
      </x:c>
      <x:c r="M221" s="11" t="n">
        <x:f>L221*(1-$B$4*K221)</x:f>
        <x:v>260.38194130925507</x:v>
      </x:c>
      <x:c r="N221" s="1" t="n">
        <x:f>COUNTIFS($M$11:$M$326,"&gt;"&amp;M221)+COUNTIFS($M$11:M221,M221)</x:f>
        <x:v>222</x:v>
      </x:c>
      <x:c r="O221" s="1" t="str">
        <x:f>IF(N221&lt;=$D$6,$D$4,IF(N221&lt;=$E$6,$E$4,IF(N221&lt;=$F$6,$F$4,IF(N221&lt;=$G$6,$G$4,IF(N221&lt;=$H$6,$H$4,$I$4)))))</x:f>
        <x:v>3A</x:v>
      </x:c>
      <x:c r="P221" s="1" t="str">
        <x:f>IF(AND(G221="Yes",VALUE(LEFT(F221,1))&gt;VALUE(LEFT(O221,1))),"Yes","No")</x:f>
        <x:v>No</x:v>
      </x:c>
      <x:c r="Q221" s="1" t="str">
        <x:v>Corporation FRL proxy</x:v>
      </x:c>
      <x:c r="R221" s="1" t="str">
        <x:v>8375</x:v>
      </x:c>
      <x:c r="S221" s="1" t="str">
        <x:v>Supplied football classification PDF; 2025–26 grade counts</x:v>
      </x:c>
      <x:c r="T221" s="1" t="str">
        <x:v>Supplied corporation-enrollment-ethnicity-free-reduced-price-meal-status-2006-26.xlsx, 2026 sheet</x:v>
      </x:c>
    </x:row>
    <x:row r="222" ht="20" customHeight="1">
      <x:c r="A222" s="1" t="str">
        <x:v>Northfield</x:v>
      </x:c>
      <x:c r="B222" s="1" t="n">
        <x:v>67</x:v>
      </x:c>
      <x:c r="C222" s="1" t="n">
        <x:v>69</x:v>
      </x:c>
      <x:c r="D222" s="1" t="n">
        <x:v>82</x:v>
      </x:c>
      <x:c r="E222" s="1" t="n">
        <x:v>68</x:v>
      </x:c>
      <x:c r="F222" s="1" t="str">
        <x:v>1A</x:v>
      </x:c>
      <x:c r="G222" s="1" t="str">
        <x:v>No</x:v>
      </x:c>
      <x:c r="H222" s="1" t="str">
        <x:v>MSD Wabash County Schools</x:v>
      </x:c>
      <x:c r="I222" s="1" t="n">
        <x:v>1113</x:v>
      </x:c>
      <x:c r="J222" s="1" t="n">
        <x:v>2237</x:v>
      </x:c>
      <x:c r="K222" s="10" t="n">
        <x:f>IF(J222="",0,I222/J222)</x:f>
        <x:v>0.49754135002235134</x:v>
      </x:c>
      <x:c r="L222" s="1" t="n">
        <x:f>SUM(B222:D222)</x:f>
        <x:v>218</x:v>
      </x:c>
      <x:c r="M222" s="11" t="n">
        <x:f>L222*(1-$B$4*K222)</x:f>
        <x:v>174.61439427805095</x:v>
      </x:c>
      <x:c r="N222" s="1" t="n">
        <x:f>COUNTIFS($M$11:$M$326,"&gt;"&amp;M222)+COUNTIFS($M$11:M222,M222)</x:f>
        <x:v>288</x:v>
      </x:c>
      <x:c r="O222" s="1" t="str">
        <x:f>IF(N222&lt;=$D$6,$D$4,IF(N222&lt;=$E$6,$E$4,IF(N222&lt;=$F$6,$F$4,IF(N222&lt;=$G$6,$G$4,IF(N222&lt;=$H$6,$H$4,$I$4)))))</x:f>
        <x:v>1A</x:v>
      </x:c>
      <x:c r="P222" s="1" t="str">
        <x:f>IF(AND(G222="Yes",VALUE(LEFT(F222,1))&gt;VALUE(LEFT(O222,1))),"Yes","No")</x:f>
        <x:v>No</x:v>
      </x:c>
      <x:c r="Q222" s="1" t="str">
        <x:v>Corporation FRL proxy</x:v>
      </x:c>
      <x:c r="R222" s="1" t="str">
        <x:v>8050</x:v>
      </x:c>
      <x:c r="S222" s="1" t="str">
        <x:v>Supplied football classification PDF; 2025–26 grade counts</x:v>
      </x:c>
      <x:c r="T222" s="1" t="str">
        <x:v>Supplied corporation-enrollment-ethnicity-free-reduced-price-meal-status-2006-26.xlsx, 2026 sheet</x:v>
      </x:c>
    </x:row>
    <x:row r="223" ht="20" customHeight="1">
      <x:c r="A223" s="1" t="str">
        <x:v>Northridge</x:v>
      </x:c>
      <x:c r="B223" s="1" t="n">
        <x:v>293</x:v>
      </x:c>
      <x:c r="C223" s="1" t="n">
        <x:v>313</x:v>
      </x:c>
      <x:c r="D223" s="1" t="n">
        <x:v>318</x:v>
      </x:c>
      <x:c r="E223" s="1" t="n">
        <x:v>339</x:v>
      </x:c>
      <x:c r="F223" s="1" t="str">
        <x:v>4A</x:v>
      </x:c>
      <x:c r="G223" s="1" t="str">
        <x:v>No</x:v>
      </x:c>
      <x:c r="H223" s="1" t="str">
        <x:v>Middlebury Community Schools</x:v>
      </x:c>
      <x:c r="I223" s="1" t="n">
        <x:v>1365</x:v>
      </x:c>
      <x:c r="J223" s="1" t="n">
        <x:v>3902</x:v>
      </x:c>
      <x:c r="K223" s="10" t="n">
        <x:f>IF(J223="",0,I223/J223)</x:f>
        <x:v>0.349820604818042</x:v>
      </x:c>
      <x:c r="L223" s="1" t="n">
        <x:f>SUM(B223:D223)</x:f>
        <x:v>924</x:v>
      </x:c>
      <x:c r="M223" s="11" t="n">
        <x:f>L223*(1-$B$4*K223)</x:f>
        <x:v>794.7063044592517</x:v>
      </x:c>
      <x:c r="N223" s="1" t="n">
        <x:f>COUNTIFS($M$11:$M$326,"&gt;"&amp;M223)+COUNTIFS($M$11:M223,M223)</x:f>
        <x:v>70</x:v>
      </x:c>
      <x:c r="O223" s="1" t="str">
        <x:f>IF(N223&lt;=$D$6,$D$4,IF(N223&lt;=$E$6,$E$4,IF(N223&lt;=$F$6,$F$4,IF(N223&lt;=$G$6,$G$4,IF(N223&lt;=$H$6,$H$4,$I$4)))))</x:f>
        <x:v>5A</x:v>
      </x:c>
      <x:c r="P223" s="1" t="str">
        <x:f>IF(AND(G223="Yes",VALUE(LEFT(F223,1))&gt;VALUE(LEFT(O223,1))),"Yes","No")</x:f>
        <x:v>No</x:v>
      </x:c>
      <x:c r="Q223" s="1" t="str">
        <x:v>Corporation FRL proxy</x:v>
      </x:c>
      <x:c r="R223" s="1" t="str">
        <x:v>2275</x:v>
      </x:c>
      <x:c r="S223" s="1" t="str">
        <x:v>Supplied football classification PDF; 2025–26 grade counts</x:v>
      </x:c>
      <x:c r="T223" s="1" t="str">
        <x:v>Supplied corporation-enrollment-ethnicity-free-reduced-price-meal-status-2006-26.xlsx, 2026 sheet</x:v>
      </x:c>
    </x:row>
    <x:row r="224" ht="20" customHeight="1">
      <x:c r="A224" s="1" t="str">
        <x:v>Northview</x:v>
      </x:c>
      <x:c r="B224" s="1" t="n">
        <x:v>235</x:v>
      </x:c>
      <x:c r="C224" s="1" t="n">
        <x:v>234</x:v>
      </x:c>
      <x:c r="D224" s="1" t="n">
        <x:v>200</x:v>
      </x:c>
      <x:c r="E224" s="1" t="n">
        <x:v>218</x:v>
      </x:c>
      <x:c r="F224" s="1" t="str">
        <x:v>4A</x:v>
      </x:c>
      <x:c r="G224" s="1" t="str">
        <x:v>No</x:v>
      </x:c>
      <x:c r="H224" s="1" t="str">
        <x:v>Clay Community Schools</x:v>
      </x:c>
      <x:c r="I224" s="1" t="n">
        <x:v>1784</x:v>
      </x:c>
      <x:c r="J224" s="1" t="n">
        <x:v>3976</x:v>
      </x:c>
      <x:c r="K224" s="10" t="n">
        <x:f>IF(J224="",0,I224/J224)</x:f>
        <x:v>0.448692152917505</x:v>
      </x:c>
      <x:c r="L224" s="1" t="n">
        <x:f>SUM(B224:D224)</x:f>
        <x:v>669</x:v>
      </x:c>
      <x:c r="M224" s="11" t="n">
        <x:f>L224*(1-$B$4*K224)</x:f>
        <x:v>548.9299798792756</x:v>
      </x:c>
      <x:c r="N224" s="1" t="n">
        <x:f>COUNTIFS($M$11:$M$326,"&gt;"&amp;M224)+COUNTIFS($M$11:M224,M224)</x:f>
        <x:v>115</x:v>
      </x:c>
      <x:c r="O224" s="1" t="str">
        <x:f>IF(N224&lt;=$D$6,$D$4,IF(N224&lt;=$E$6,$E$4,IF(N224&lt;=$F$6,$F$4,IF(N224&lt;=$G$6,$G$4,IF(N224&lt;=$H$6,$H$4,$I$4)))))</x:f>
        <x:v>4A</x:v>
      </x:c>
      <x:c r="P224" s="1" t="str">
        <x:f>IF(AND(G224="Yes",VALUE(LEFT(F224,1))&gt;VALUE(LEFT(O224,1))),"Yes","No")</x:f>
        <x:v>No</x:v>
      </x:c>
      <x:c r="Q224" s="1" t="str">
        <x:v>Corporation FRL proxy</x:v>
      </x:c>
      <x:c r="R224" s="1" t="str">
        <x:v>1125</x:v>
      </x:c>
      <x:c r="S224" s="1" t="str">
        <x:v>Supplied football classification PDF; 2025–26 grade counts</x:v>
      </x:c>
      <x:c r="T224" s="1" t="str">
        <x:v>Supplied corporation-enrollment-ethnicity-free-reduced-price-meal-status-2006-26.xlsx, 2026 sheet</x:v>
      </x:c>
    </x:row>
    <x:row r="225" ht="20" customHeight="1">
      <x:c r="A225" s="1" t="str">
        <x:v>Northwestern</x:v>
      </x:c>
      <x:c r="B225" s="1" t="n">
        <x:v>167</x:v>
      </x:c>
      <x:c r="C225" s="1" t="n">
        <x:v>128</x:v>
      </x:c>
      <x:c r="D225" s="1" t="n">
        <x:v>133</x:v>
      </x:c>
      <x:c r="E225" s="1" t="n">
        <x:v>120</x:v>
      </x:c>
      <x:c r="F225" s="1" t="str">
        <x:v>3A</x:v>
      </x:c>
      <x:c r="G225" s="1" t="str">
        <x:v>No</x:v>
      </x:c>
      <x:c r="H225" s="1" t="str">
        <x:v>Northwestern School Corp</x:v>
      </x:c>
      <x:c r="I225" s="1" t="n">
        <x:v>550</x:v>
      </x:c>
      <x:c r="J225" s="1" t="n">
        <x:v>1835</x:v>
      </x:c>
      <x:c r="K225" s="10" t="n">
        <x:f>IF(J225="",0,I225/J225)</x:f>
        <x:v>0.2997275204359673</x:v>
      </x:c>
      <x:c r="L225" s="1" t="n">
        <x:f>SUM(B225:D225)</x:f>
        <x:v>428</x:v>
      </x:c>
      <x:c r="M225" s="11" t="n">
        <x:f>L225*(1-$B$4*K225)</x:f>
        <x:v>376.6866485013624</x:v>
      </x:c>
      <x:c r="N225" s="1" t="n">
        <x:f>COUNTIFS($M$11:$M$326,"&gt;"&amp;M225)+COUNTIFS($M$11:M225,M225)</x:f>
        <x:v>160</x:v>
      </x:c>
      <x:c r="O225" s="1" t="str">
        <x:f>IF(N225&lt;=$D$6,$D$4,IF(N225&lt;=$E$6,$E$4,IF(N225&lt;=$F$6,$F$4,IF(N225&lt;=$G$6,$G$4,IF(N225&lt;=$H$6,$H$4,$I$4)))))</x:f>
        <x:v>3A</x:v>
      </x:c>
      <x:c r="P225" s="1" t="str">
        <x:f>IF(AND(G225="Yes",VALUE(LEFT(F225,1))&gt;VALUE(LEFT(O225,1))),"Yes","No")</x:f>
        <x:v>No</x:v>
      </x:c>
      <x:c r="Q225" s="1" t="str">
        <x:v>Corporation FRL proxy</x:v>
      </x:c>
      <x:c r="R225" s="1" t="str">
        <x:v>3470</x:v>
      </x:c>
      <x:c r="S225" s="1" t="str">
        <x:v>Supplied football classification PDF; 2025–26 grade counts</x:v>
      </x:c>
      <x:c r="T225" s="1" t="str">
        <x:v>Supplied corporation-enrollment-ethnicity-free-reduced-price-meal-status-2006-26.xlsx, 2026 sheet</x:v>
      </x:c>
    </x:row>
    <x:row r="226" ht="20" customHeight="1">
      <x:c r="A226" s="1" t="str">
        <x:v>NorthWood</x:v>
      </x:c>
      <x:c r="B226" s="1" t="n">
        <x:v>219</x:v>
      </x:c>
      <x:c r="C226" s="1" t="n">
        <x:v>217</x:v>
      </x:c>
      <x:c r="D226" s="1" t="n">
        <x:v>207</x:v>
      </x:c>
      <x:c r="E226" s="1" t="n">
        <x:v>211</x:v>
      </x:c>
      <x:c r="F226" s="1" t="str">
        <x:v>4A</x:v>
      </x:c>
      <x:c r="G226" s="1" t="str">
        <x:v>No</x:v>
      </x:c>
      <x:c r="H226" s="1" t="str">
        <x:v>Wa-Nee Community Schools</x:v>
      </x:c>
      <x:c r="I226" s="1" t="n">
        <x:v>1046</x:v>
      </x:c>
      <x:c r="J226" s="1" t="n">
        <x:v>2813</x:v>
      </x:c>
      <x:c r="K226" s="10" t="n">
        <x:f>IF(J226="",0,I226/J226)</x:f>
        <x:v>0.37184500533238535</x:v>
      </x:c>
      <x:c r="L226" s="1" t="n">
        <x:f>SUM(B226:D226)</x:f>
        <x:v>643</x:v>
      </x:c>
      <x:c r="M226" s="11" t="n">
        <x:f>L226*(1-$B$4*K226)</x:f>
        <x:v>547.3614646285105</x:v>
      </x:c>
      <x:c r="N226" s="1" t="n">
        <x:f>COUNTIFS($M$11:$M$326,"&gt;"&amp;M226)+COUNTIFS($M$11:M226,M226)</x:f>
        <x:v>116</x:v>
      </x:c>
      <x:c r="O226" s="1" t="str">
        <x:f>IF(N226&lt;=$D$6,$D$4,IF(N226&lt;=$E$6,$E$4,IF(N226&lt;=$F$6,$F$4,IF(N226&lt;=$G$6,$G$4,IF(N226&lt;=$H$6,$H$4,$I$4)))))</x:f>
        <x:v>4A</x:v>
      </x:c>
      <x:c r="P226" s="1" t="str">
        <x:f>IF(AND(G226="Yes",VALUE(LEFT(F226,1))&gt;VALUE(LEFT(O226,1))),"Yes","No")</x:f>
        <x:v>No</x:v>
      </x:c>
      <x:c r="Q226" s="1" t="str">
        <x:v>Corporation FRL proxy</x:v>
      </x:c>
      <x:c r="R226" s="1" t="str">
        <x:v>2285</x:v>
      </x:c>
      <x:c r="S226" s="1" t="str">
        <x:v>Supplied football classification PDF; 2025–26 grade counts</x:v>
      </x:c>
      <x:c r="T226" s="1" t="str">
        <x:v>Supplied corporation-enrollment-ethnicity-free-reduced-price-meal-status-2006-26.xlsx, 2026 sheet</x:v>
      </x:c>
    </x:row>
    <x:row r="227" ht="20" customHeight="1">
      <x:c r="A227" s="1" t="str">
        <x:v>Norwell</x:v>
      </x:c>
      <x:c r="B227" s="1" t="n">
        <x:v>186</x:v>
      </x:c>
      <x:c r="C227" s="1" t="n">
        <x:v>215</x:v>
      </x:c>
      <x:c r="D227" s="1" t="n">
        <x:v>175</x:v>
      </x:c>
      <x:c r="E227" s="1" t="n">
        <x:v>178</x:v>
      </x:c>
      <x:c r="F227" s="1" t="str">
        <x:v>3A</x:v>
      </x:c>
      <x:c r="G227" s="1" t="str">
        <x:v>No</x:v>
      </x:c>
      <x:c r="H227" s="1" t="str">
        <x:v>Norwell Community Schools</x:v>
      </x:c>
      <x:c r="I227" s="1" t="n">
        <x:v>797</x:v>
      </x:c>
      <x:c r="J227" s="1" t="n">
        <x:v>2428</x:v>
      </x:c>
      <x:c r="K227" s="10" t="n">
        <x:f>IF(J227="",0,I227/J227)</x:f>
        <x:v>0.32825370675453047</x:v>
      </x:c>
      <x:c r="L227" s="1" t="n">
        <x:f>SUM(B227:D227)</x:f>
        <x:v>576</x:v>
      </x:c>
      <x:c r="M227" s="11" t="n">
        <x:f>L227*(1-$B$4*K227)</x:f>
        <x:v>500.37034596375617</x:v>
      </x:c>
      <x:c r="N227" s="1" t="n">
        <x:f>COUNTIFS($M$11:$M$326,"&gt;"&amp;M227)+COUNTIFS($M$11:M227,M227)</x:f>
        <x:v>128</x:v>
      </x:c>
      <x:c r="O227" s="1" t="str">
        <x:f>IF(N227&lt;=$D$6,$D$4,IF(N227&lt;=$E$6,$E$4,IF(N227&lt;=$F$6,$F$4,IF(N227&lt;=$G$6,$G$4,IF(N227&lt;=$H$6,$H$4,$I$4)))))</x:f>
        <x:v>4A</x:v>
      </x:c>
      <x:c r="P227" s="1" t="str">
        <x:f>IF(AND(G227="Yes",VALUE(LEFT(F227,1))&gt;VALUE(LEFT(O227,1))),"Yes","No")</x:f>
        <x:v>No</x:v>
      </x:c>
      <x:c r="Q227" s="1" t="str">
        <x:v>Corporation FRL proxy</x:v>
      </x:c>
      <x:c r="R227" s="1" t="str">
        <x:v>8435</x:v>
      </x:c>
      <x:c r="S227" s="1" t="str">
        <x:v>Supplied football classification PDF; 2025–26 grade counts</x:v>
      </x:c>
      <x:c r="T227" s="1" t="str">
        <x:v>Supplied corporation-enrollment-ethnicity-free-reduced-price-meal-status-2006-26.xlsx, 2026 sheet</x:v>
      </x:c>
    </x:row>
    <x:row r="228" ht="20" customHeight="1">
      <x:c r="A228" s="1" t="str">
        <x:v>Oak Hill</x:v>
      </x:c>
      <x:c r="B228" s="1" t="n">
        <x:v>106</x:v>
      </x:c>
      <x:c r="C228" s="1" t="n">
        <x:v>125</x:v>
      </x:c>
      <x:c r="D228" s="1" t="n">
        <x:v>135</x:v>
      </x:c>
      <x:c r="E228" s="1" t="n">
        <x:v>114</x:v>
      </x:c>
      <x:c r="F228" s="1" t="str">
        <x:v>2A</x:v>
      </x:c>
      <x:c r="G228" s="1" t="str">
        <x:v>No</x:v>
      </x:c>
      <x:c r="H228" s="1" t="str">
        <x:v>Oak Hill United School Corp</x:v>
      </x:c>
      <x:c r="I228" s="1" t="n">
        <x:v>588</x:v>
      </x:c>
      <x:c r="J228" s="1" t="n">
        <x:v>1504</x:v>
      </x:c>
      <x:c r="K228" s="10" t="n">
        <x:f>IF(J228="",0,I228/J228)</x:f>
        <x:v>0.39095744680851063</x:v>
      </x:c>
      <x:c r="L228" s="1" t="n">
        <x:f>SUM(B228:D228)</x:f>
        <x:v>366</x:v>
      </x:c>
      <x:c r="M228" s="11" t="n">
        <x:f>L228*(1-$B$4*K228)</x:f>
        <x:v>308.76382978723404</x:v>
      </x:c>
      <x:c r="N228" s="1" t="n">
        <x:f>COUNTIFS($M$11:$M$326,"&gt;"&amp;M228)+COUNTIFS($M$11:M228,M228)</x:f>
        <x:v>196</x:v>
      </x:c>
      <x:c r="O228" s="1" t="str">
        <x:f>IF(N228&lt;=$D$6,$D$4,IF(N228&lt;=$E$6,$E$4,IF(N228&lt;=$F$6,$F$4,IF(N228&lt;=$G$6,$G$4,IF(N228&lt;=$H$6,$H$4,$I$4)))))</x:f>
        <x:v>3A</x:v>
      </x:c>
      <x:c r="P228" s="1" t="str">
        <x:f>IF(AND(G228="Yes",VALUE(LEFT(F228,1))&gt;VALUE(LEFT(O228,1))),"Yes","No")</x:f>
        <x:v>No</x:v>
      </x:c>
      <x:c r="Q228" s="1" t="str">
        <x:v>Corporation FRL proxy</x:v>
      </x:c>
      <x:c r="R228" s="1" t="str">
        <x:v>5625</x:v>
      </x:c>
      <x:c r="S228" s="1" t="str">
        <x:v>Supplied football classification PDF; 2025–26 grade counts</x:v>
      </x:c>
      <x:c r="T228" s="1" t="str">
        <x:v>Supplied corporation-enrollment-ethnicity-free-reduced-price-meal-status-2006-26.xlsx, 2026 sheet</x:v>
      </x:c>
    </x:row>
    <x:row r="229" ht="20" customHeight="1">
      <x:c r="A229" s="1" t="str">
        <x:v>Owen Valley</x:v>
      </x:c>
      <x:c r="B229" s="1" t="n">
        <x:v>167</x:v>
      </x:c>
      <x:c r="C229" s="1" t="n">
        <x:v>158</x:v>
      </x:c>
      <x:c r="D229" s="1" t="n">
        <x:v>144</x:v>
      </x:c>
      <x:c r="E229" s="1" t="n">
        <x:v>146</x:v>
      </x:c>
      <x:c r="F229" s="1" t="str">
        <x:v>3A</x:v>
      </x:c>
      <x:c r="G229" s="1" t="str">
        <x:v>No</x:v>
      </x:c>
      <x:c r="H229" s="1" t="str">
        <x:v>Spencer-Owen Community Schools</x:v>
      </x:c>
      <x:c r="I229" s="1" t="n">
        <x:v>1167</x:v>
      </x:c>
      <x:c r="J229" s="1" t="n">
        <x:v>2162</x:v>
      </x:c>
      <x:c r="K229" s="10" t="n">
        <x:f>IF(J229="",0,I229/J229)</x:f>
        <x:v>0.5397779833487512</x:v>
      </x:c>
      <x:c r="L229" s="1" t="n">
        <x:f>SUM(B229:D229)</x:f>
        <x:v>469</x:v>
      </x:c>
      <x:c r="M229" s="11" t="n">
        <x:f>L229*(1-$B$4*K229)</x:f>
        <x:v>367.7376503237743</x:v>
      </x:c>
      <x:c r="N229" s="1" t="n">
        <x:f>COUNTIFS($M$11:$M$326,"&gt;"&amp;M229)+COUNTIFS($M$11:M229,M229)</x:f>
        <x:v>166</x:v>
      </x:c>
      <x:c r="O229" s="1" t="str">
        <x:f>IF(N229&lt;=$D$6,$D$4,IF(N229&lt;=$E$6,$E$4,IF(N229&lt;=$F$6,$F$4,IF(N229&lt;=$G$6,$G$4,IF(N229&lt;=$H$6,$H$4,$I$4)))))</x:f>
        <x:v>3A</x:v>
      </x:c>
      <x:c r="P229" s="1" t="str">
        <x:f>IF(AND(G229="Yes",VALUE(LEFT(F229,1))&gt;VALUE(LEFT(O229,1))),"Yes","No")</x:f>
        <x:v>No</x:v>
      </x:c>
      <x:c r="Q229" s="1" t="str">
        <x:v>Corporation FRL proxy</x:v>
      </x:c>
      <x:c r="R229" s="1" t="str">
        <x:v>6195</x:v>
      </x:c>
      <x:c r="S229" s="1" t="str">
        <x:v>Supplied football classification PDF; 2025–26 grade counts</x:v>
      </x:c>
      <x:c r="T229" s="1" t="str">
        <x:v>Supplied corporation-enrollment-ethnicity-free-reduced-price-meal-status-2006-26.xlsx, 2026 sheet</x:v>
      </x:c>
    </x:row>
    <x:row r="230" ht="20" customHeight="1">
      <x:c r="A230" s="1" t="str">
        <x:v>Paoli</x:v>
      </x:c>
      <x:c r="B230" s="1" t="n">
        <x:v>93</x:v>
      </x:c>
      <x:c r="C230" s="1" t="n">
        <x:v>84</x:v>
      </x:c>
      <x:c r="D230" s="1" t="n">
        <x:v>102</x:v>
      </x:c>
      <x:c r="E230" s="1" t="n">
        <x:v>100</x:v>
      </x:c>
      <x:c r="F230" s="1" t="str">
        <x:v>2A</x:v>
      </x:c>
      <x:c r="G230" s="1" t="str">
        <x:v>No</x:v>
      </x:c>
      <x:c r="H230" s="1" t="str">
        <x:v>Paoli Community School Corp</x:v>
      </x:c>
      <x:c r="I230" s="1" t="n">
        <x:v>622</x:v>
      </x:c>
      <x:c r="J230" s="1" t="n">
        <x:v>1248</x:v>
      </x:c>
      <x:c r="K230" s="10" t="n">
        <x:f>IF(J230="",0,I230/J230)</x:f>
        <x:v>0.4983974358974359</x:v>
      </x:c>
      <x:c r="L230" s="1" t="n">
        <x:f>SUM(B230:D230)</x:f>
        <x:v>279</x:v>
      </x:c>
      <x:c r="M230" s="11" t="n">
        <x:f>L230*(1-$B$4*K230)</x:f>
        <x:v>223.37884615384615</x:v>
      </x:c>
      <x:c r="N230" s="1" t="n">
        <x:f>COUNTIFS($M$11:$M$326,"&gt;"&amp;M230)+COUNTIFS($M$11:M230,M230)</x:f>
        <x:v>248</x:v>
      </x:c>
      <x:c r="O230" s="1" t="str">
        <x:f>IF(N230&lt;=$D$6,$D$4,IF(N230&lt;=$E$6,$E$4,IF(N230&lt;=$F$6,$F$4,IF(N230&lt;=$G$6,$G$4,IF(N230&lt;=$H$6,$H$4,$I$4)))))</x:f>
        <x:v>2A</x:v>
      </x:c>
      <x:c r="P230" s="1" t="str">
        <x:f>IF(AND(G230="Yes",VALUE(LEFT(F230,1))&gt;VALUE(LEFT(O230,1))),"Yes","No")</x:f>
        <x:v>No</x:v>
      </x:c>
      <x:c r="Q230" s="1" t="str">
        <x:v>Corporation FRL proxy</x:v>
      </x:c>
      <x:c r="R230" s="1" t="str">
        <x:v>6155</x:v>
      </x:c>
      <x:c r="S230" s="1" t="str">
        <x:v>Supplied football classification PDF; 2025–26 grade counts</x:v>
      </x:c>
      <x:c r="T230" s="1" t="str">
        <x:v>Supplied corporation-enrollment-ethnicity-free-reduced-price-meal-status-2006-26.xlsx, 2026 sheet</x:v>
      </x:c>
    </x:row>
    <x:row r="231" ht="20" customHeight="1">
      <x:c r="A231" s="1" t="str">
        <x:v>Park Tudor</x:v>
      </x:c>
      <x:c r="B231" s="1" t="n">
        <x:v>105</x:v>
      </x:c>
      <x:c r="C231" s="1" t="n">
        <x:v>114</x:v>
      </x:c>
      <x:c r="D231" s="1" t="n">
        <x:v>98</x:v>
      </x:c>
      <x:c r="E231" s="1" t="n">
        <x:v>112</x:v>
      </x:c>
      <x:c r="F231" s="1" t="str">
        <x:v>2A</x:v>
      </x:c>
      <x:c r="G231" s="1" t="str">
        <x:v>No</x:v>
      </x:c>
      <x:c r="H231" s="1" t="str"/>
      <x:c r="I231" s="1"/>
      <x:c r="J231" s="1"/>
      <x:c r="K231" s="10" t="n">
        <x:f>IF(J231="",0,I231/J231)</x:f>
        <x:v>0</x:v>
      </x:c>
      <x:c r="L231" s="1" t="n">
        <x:f>SUM(B231:D231)</x:f>
        <x:v>317</x:v>
      </x:c>
      <x:c r="M231" s="11" t="n">
        <x:f>L231*(1-$B$4*K231)</x:f>
        <x:v>317</x:v>
      </x:c>
      <x:c r="N231" s="1" t="n">
        <x:f>COUNTIFS($M$11:$M$326,"&gt;"&amp;M231)+COUNTIFS($M$11:M231,M231)</x:f>
        <x:v>192</x:v>
      </x:c>
      <x:c r="O231" s="1" t="str">
        <x:f>IF(N231&lt;=$D$6,$D$4,IF(N231&lt;=$E$6,$E$4,IF(N231&lt;=$F$6,$F$4,IF(N231&lt;=$G$6,$G$4,IF(N231&lt;=$H$6,$H$4,$I$4)))))</x:f>
        <x:v>3A</x:v>
      </x:c>
      <x:c r="P231" s="1" t="str">
        <x:f>IF(AND(G231="Yes",VALUE(LEFT(F231,1))&gt;VALUE(LEFT(O231,1))),"Yes","No")</x:f>
        <x:v>No</x:v>
      </x:c>
      <x:c r="Q231" s="1" t="str">
        <x:v>Missing: unadjusted</x:v>
      </x:c>
      <x:c r="R231" s="1" t="str"/>
      <x:c r="S231" s="1" t="str">
        <x:v>Supplied football classification PDF; 2025–26 grade counts</x:v>
      </x:c>
      <x:c r="T231" s="1" t="str">
        <x:v>No matched FRL entry in supplied corporation workbook or FY2026 NSLP report</x:v>
      </x:c>
    </x:row>
    <x:row r="232" ht="20" customHeight="1">
      <x:c r="A232" s="1" t="str">
        <x:v>Parke Heritage</x:v>
      </x:c>
      <x:c r="B232" s="1" t="n">
        <x:v>84</x:v>
      </x:c>
      <x:c r="C232" s="1" t="n">
        <x:v>81</x:v>
      </x:c>
      <x:c r="D232" s="1" t="n">
        <x:v>95</x:v>
      </x:c>
      <x:c r="E232" s="1" t="n">
        <x:v>70</x:v>
      </x:c>
      <x:c r="F232" s="1" t="str">
        <x:v>1A</x:v>
      </x:c>
      <x:c r="G232" s="1" t="str">
        <x:v>No</x:v>
      </x:c>
      <x:c r="H232" s="1" t="str">
        <x:v>North Central Parke Comm Schl Corp</x:v>
      </x:c>
      <x:c r="I232" s="1" t="n">
        <x:v>655</x:v>
      </x:c>
      <x:c r="J232" s="1" t="n">
        <x:v>1184</x:v>
      </x:c>
      <x:c r="K232" s="10" t="n">
        <x:f>IF(J232="",0,I232/J232)</x:f>
        <x:v>0.5532094594594594</x:v>
      </x:c>
      <x:c r="L232" s="1" t="n">
        <x:f>SUM(B232:D232)</x:f>
        <x:v>260</x:v>
      </x:c>
      <x:c r="M232" s="11" t="n">
        <x:f>L232*(1-$B$4*K232)</x:f>
        <x:v>202.46621621621622</x:v>
      </x:c>
      <x:c r="N232" s="1" t="n">
        <x:f>COUNTIFS($M$11:$M$326,"&gt;"&amp;M232)+COUNTIFS($M$11:M232,M232)</x:f>
        <x:v>265</x:v>
      </x:c>
      <x:c r="O232" s="1" t="str">
        <x:f>IF(N232&lt;=$D$6,$D$4,IF(N232&lt;=$E$6,$E$4,IF(N232&lt;=$F$6,$F$4,IF(N232&lt;=$G$6,$G$4,IF(N232&lt;=$H$6,$H$4,$I$4)))))</x:f>
        <x:v>2A</x:v>
      </x:c>
      <x:c r="P232" s="1" t="str">
        <x:f>IF(AND(G232="Yes",VALUE(LEFT(F232,1))&gt;VALUE(LEFT(O232,1))),"Yes","No")</x:f>
        <x:v>No</x:v>
      </x:c>
      <x:c r="Q232" s="1" t="str">
        <x:v>Corporation FRL proxy</x:v>
      </x:c>
      <x:c r="R232" s="1" t="str">
        <x:v>6375</x:v>
      </x:c>
      <x:c r="S232" s="1" t="str">
        <x:v>Supplied football classification PDF; 2025–26 grade counts</x:v>
      </x:c>
      <x:c r="T232" s="1" t="str">
        <x:v>Supplied corporation-enrollment-ethnicity-free-reduced-price-meal-status-2006-26.xlsx, 2026 sheet</x:v>
      </x:c>
    </x:row>
    <x:row r="233" ht="20" customHeight="1">
      <x:c r="A233" s="1" t="str">
        <x:v>Pendleton Heights</x:v>
      </x:c>
      <x:c r="B233" s="1" t="n">
        <x:v>372</x:v>
      </x:c>
      <x:c r="C233" s="1" t="n">
        <x:v>360</x:v>
      </x:c>
      <x:c r="D233" s="1" t="n">
        <x:v>320</x:v>
      </x:c>
      <x:c r="E233" s="1" t="n">
        <x:v>318</x:v>
      </x:c>
      <x:c r="F233" s="1" t="str">
        <x:v>5A</x:v>
      </x:c>
      <x:c r="G233" s="1" t="str">
        <x:v>No</x:v>
      </x:c>
      <x:c r="H233" s="1" t="str">
        <x:v>South Madison Com Sch Corp</x:v>
      </x:c>
      <x:c r="I233" s="1" t="n">
        <x:v>1554</x:v>
      </x:c>
      <x:c r="J233" s="1" t="n">
        <x:v>4560</x:v>
      </x:c>
      <x:c r="K233" s="10" t="n">
        <x:f>IF(J233="",0,I233/J233)</x:f>
        <x:v>0.34078947368421053</x:v>
      </x:c>
      <x:c r="L233" s="1" t="n">
        <x:f>SUM(B233:D233)</x:f>
        <x:v>1052</x:v>
      </x:c>
      <x:c r="M233" s="11" t="n">
        <x:f>L233*(1-$B$4*K233)</x:f>
        <x:v>908.5957894736842</x:v>
      </x:c>
      <x:c r="N233" s="1" t="n">
        <x:f>COUNTIFS($M$11:$M$326,"&gt;"&amp;M233)+COUNTIFS($M$11:M233,M233)</x:f>
        <x:v>57</x:v>
      </x:c>
      <x:c r="O233" s="1" t="str">
        <x:f>IF(N233&lt;=$D$6,$D$4,IF(N233&lt;=$E$6,$E$4,IF(N233&lt;=$F$6,$F$4,IF(N233&lt;=$G$6,$G$4,IF(N233&lt;=$H$6,$H$4,$I$4)))))</x:f>
        <x:v>5A</x:v>
      </x:c>
      <x:c r="P233" s="1" t="str">
        <x:f>IF(AND(G233="Yes",VALUE(LEFT(F233,1))&gt;VALUE(LEFT(O233,1))),"Yes","No")</x:f>
        <x:v>No</x:v>
      </x:c>
      <x:c r="Q233" s="1" t="str">
        <x:v>Corporation FRL proxy</x:v>
      </x:c>
      <x:c r="R233" s="1" t="str">
        <x:v>5255</x:v>
      </x:c>
      <x:c r="S233" s="1" t="str">
        <x:v>Supplied football classification PDF; 2025–26 grade counts</x:v>
      </x:c>
      <x:c r="T233" s="1" t="str">
        <x:v>Supplied corporation-enrollment-ethnicity-free-reduced-price-meal-status-2006-26.xlsx, 2026 sheet</x:v>
      </x:c>
    </x:row>
    <x:row r="234" ht="20" customHeight="1">
      <x:c r="A234" s="1" t="str">
        <x:v>Penn</x:v>
      </x:c>
      <x:c r="B234" s="1" t="n">
        <x:v>890</x:v>
      </x:c>
      <x:c r="C234" s="1" t="n">
        <x:v>804</x:v>
      </x:c>
      <x:c r="D234" s="1" t="n">
        <x:v>914</x:v>
      </x:c>
      <x:c r="E234" s="1" t="n">
        <x:v>867</x:v>
      </x:c>
      <x:c r="F234" s="1" t="str">
        <x:v>6A</x:v>
      </x:c>
      <x:c r="G234" s="1" t="str">
        <x:v>No</x:v>
      </x:c>
      <x:c r="H234" s="1" t="str">
        <x:v>Penn-Harris-Madison School Corp</x:v>
      </x:c>
      <x:c r="I234" s="1" t="n">
        <x:v>3863</x:v>
      </x:c>
      <x:c r="J234" s="1" t="n">
        <x:v>11185</x:v>
      </x:c>
      <x:c r="K234" s="10" t="n">
        <x:f>IF(J234="",0,I234/J234)</x:f>
        <x:v>0.3453732677693339</x:v>
      </x:c>
      <x:c r="L234" s="1" t="n">
        <x:f>SUM(B234:D234)</x:f>
        <x:v>2608</x:v>
      </x:c>
      <x:c r="M234" s="11" t="n">
        <x:f>L234*(1-$B$4*K234)</x:f>
        <x:v>2247.706607063031</x:v>
      </x:c>
      <x:c r="N234" s="1" t="n">
        <x:f>COUNTIFS($M$11:$M$326,"&gt;"&amp;M234)+COUNTIFS($M$11:M234,M234)</x:f>
        <x:v>7</x:v>
      </x:c>
      <x:c r="O234" s="1" t="str">
        <x:f>IF(N234&lt;=$D$6,$D$4,IF(N234&lt;=$E$6,$E$4,IF(N234&lt;=$F$6,$F$4,IF(N234&lt;=$G$6,$G$4,IF(N234&lt;=$H$6,$H$4,$I$4)))))</x:f>
        <x:v>6A</x:v>
      </x:c>
      <x:c r="P234" s="1" t="str">
        <x:f>IF(AND(G234="Yes",VALUE(LEFT(F234,1))&gt;VALUE(LEFT(O234,1))),"Yes","No")</x:f>
        <x:v>No</x:v>
      </x:c>
      <x:c r="Q234" s="1" t="str">
        <x:v>Corporation FRL proxy</x:v>
      </x:c>
      <x:c r="R234" s="1" t="str">
        <x:v>7175</x:v>
      </x:c>
      <x:c r="S234" s="1" t="str">
        <x:v>Supplied football classification PDF; 2025–26 grade counts</x:v>
      </x:c>
      <x:c r="T234" s="1" t="str">
        <x:v>Supplied corporation-enrollment-ethnicity-free-reduced-price-meal-status-2006-26.xlsx, 2026 sheet</x:v>
      </x:c>
    </x:row>
    <x:row r="235" ht="20" customHeight="1">
      <x:c r="A235" s="1" t="str">
        <x:v>Perry Central</x:v>
      </x:c>
      <x:c r="B235" s="1" t="n">
        <x:v>90</x:v>
      </x:c>
      <x:c r="C235" s="1" t="n">
        <x:v>85</x:v>
      </x:c>
      <x:c r="D235" s="1" t="n">
        <x:v>93</x:v>
      </x:c>
      <x:c r="E235" s="1" t="n">
        <x:v>86</x:v>
      </x:c>
      <x:c r="F235" s="1" t="str">
        <x:v>2A</x:v>
      </x:c>
      <x:c r="G235" s="1" t="str">
        <x:v>No</x:v>
      </x:c>
      <x:c r="H235" s="1" t="str">
        <x:v>Perry Central Com Schools Corp</x:v>
      </x:c>
      <x:c r="I235" s="1" t="n">
        <x:v>543</x:v>
      </x:c>
      <x:c r="J235" s="1" t="n">
        <x:v>1272</x:v>
      </x:c>
      <x:c r="K235" s="10" t="n">
        <x:f>IF(J235="",0,I235/J235)</x:f>
        <x:v>0.4268867924528302</x:v>
      </x:c>
      <x:c r="L235" s="1" t="n">
        <x:f>SUM(B235:D235)</x:f>
        <x:v>268</x:v>
      </x:c>
      <x:c r="M235" s="11" t="n">
        <x:f>L235*(1-$B$4*K235)</x:f>
        <x:v>222.2377358490566</x:v>
      </x:c>
      <x:c r="N235" s="1" t="n">
        <x:f>COUNTIFS($M$11:$M$326,"&gt;"&amp;M235)+COUNTIFS($M$11:M235,M235)</x:f>
        <x:v>249</x:v>
      </x:c>
      <x:c r="O235" s="1" t="str">
        <x:f>IF(N235&lt;=$D$6,$D$4,IF(N235&lt;=$E$6,$E$4,IF(N235&lt;=$F$6,$F$4,IF(N235&lt;=$G$6,$G$4,IF(N235&lt;=$H$6,$H$4,$I$4)))))</x:f>
        <x:v>2A</x:v>
      </x:c>
      <x:c r="P235" s="1" t="str">
        <x:f>IF(AND(G235="Yes",VALUE(LEFT(F235,1))&gt;VALUE(LEFT(O235,1))),"Yes","No")</x:f>
        <x:v>No</x:v>
      </x:c>
      <x:c r="Q235" s="1" t="str">
        <x:v>Corporation FRL proxy</x:v>
      </x:c>
      <x:c r="R235" s="1" t="str">
        <x:v>6325</x:v>
      </x:c>
      <x:c r="S235" s="1" t="str">
        <x:v>Supplied football classification PDF; 2025–26 grade counts</x:v>
      </x:c>
      <x:c r="T235" s="1" t="str">
        <x:v>Supplied corporation-enrollment-ethnicity-free-reduced-price-meal-status-2006-26.xlsx, 2026 sheet</x:v>
      </x:c>
    </x:row>
    <x:row r="236" ht="20" customHeight="1">
      <x:c r="A236" s="1" t="str">
        <x:v>Perry Meridian</x:v>
      </x:c>
      <x:c r="B236" s="1" t="n">
        <x:v>623</x:v>
      </x:c>
      <x:c r="C236" s="1" t="n">
        <x:v>610</x:v>
      </x:c>
      <x:c r="D236" s="1" t="n">
        <x:v>622</x:v>
      </x:c>
      <x:c r="E236" s="1" t="n">
        <x:v>565</x:v>
      </x:c>
      <x:c r="F236" s="1" t="str">
        <x:v>6A</x:v>
      </x:c>
      <x:c r="G236" s="1" t="str">
        <x:v>No</x:v>
      </x:c>
      <x:c r="H236" s="1" t="str">
        <x:v>Perry Township Schools</x:v>
      </x:c>
      <x:c r="I236" s="1" t="n">
        <x:v>10778</x:v>
      </x:c>
      <x:c r="J236" s="1" t="n">
        <x:v>15726</x:v>
      </x:c>
      <x:c r="K236" s="10" t="n">
        <x:f>IF(J236="",0,I236/J236)</x:f>
        <x:v>0.6853618211878418</x:v>
      </x:c>
      <x:c r="L236" s="1" t="n">
        <x:f>SUM(B236:D236)</x:f>
        <x:v>1855</x:v>
      </x:c>
      <x:c r="M236" s="11" t="n">
        <x:f>L236*(1-$B$4*K236)</x:f>
        <x:v>1346.461528678621</x:v>
      </x:c>
      <x:c r="N236" s="1" t="n">
        <x:f>COUNTIFS($M$11:$M$326,"&gt;"&amp;M236)+COUNTIFS($M$11:M236,M236)</x:f>
        <x:v>26</x:v>
      </x:c>
      <x:c r="O236" s="1" t="str">
        <x:f>IF(N236&lt;=$D$6,$D$4,IF(N236&lt;=$E$6,$E$4,IF(N236&lt;=$F$6,$F$4,IF(N236&lt;=$G$6,$G$4,IF(N236&lt;=$H$6,$H$4,$I$4)))))</x:f>
        <x:v>6A</x:v>
      </x:c>
      <x:c r="P236" s="1" t="str">
        <x:f>IF(AND(G236="Yes",VALUE(LEFT(F236,1))&gt;VALUE(LEFT(O236,1))),"Yes","No")</x:f>
        <x:v>No</x:v>
      </x:c>
      <x:c r="Q236" s="1" t="str">
        <x:v>Corporation FRL proxy</x:v>
      </x:c>
      <x:c r="R236" s="1" t="str">
        <x:v>5340</x:v>
      </x:c>
      <x:c r="S236" s="1" t="str">
        <x:v>Supplied football classification PDF; 2025–26 grade counts</x:v>
      </x:c>
      <x:c r="T236" s="1" t="str">
        <x:v>Supplied corporation-enrollment-ethnicity-free-reduced-price-meal-status-2006-26.xlsx, 2026 sheet</x:v>
      </x:c>
    </x:row>
    <x:row r="237" ht="20" customHeight="1">
      <x:c r="A237" s="1" t="str">
        <x:v>Peru</x:v>
      </x:c>
      <x:c r="B237" s="1" t="n">
        <x:v>109</x:v>
      </x:c>
      <x:c r="C237" s="1" t="n">
        <x:v>107</x:v>
      </x:c>
      <x:c r="D237" s="1" t="n">
        <x:v>123</x:v>
      </x:c>
      <x:c r="E237" s="1" t="n">
        <x:v>124</x:v>
      </x:c>
      <x:c r="F237" s="1" t="str">
        <x:v>2A</x:v>
      </x:c>
      <x:c r="G237" s="1" t="str">
        <x:v>No</x:v>
      </x:c>
      <x:c r="H237" s="1" t="str">
        <x:v>Peru Community Schools</x:v>
      </x:c>
      <x:c r="I237" s="1" t="n">
        <x:v>974</x:v>
      </x:c>
      <x:c r="J237" s="1" t="n">
        <x:v>1688</x:v>
      </x:c>
      <x:c r="K237" s="10" t="n">
        <x:f>IF(J237="",0,I237/J237)</x:f>
        <x:v>0.5770142180094787</x:v>
      </x:c>
      <x:c r="L237" s="1" t="n">
        <x:f>SUM(B237:D237)</x:f>
        <x:v>339</x:v>
      </x:c>
      <x:c r="M237" s="11" t="n">
        <x:f>L237*(1-$B$4*K237)</x:f>
        <x:v>260.7568720379147</x:v>
      </x:c>
      <x:c r="N237" s="1" t="n">
        <x:f>COUNTIFS($M$11:$M$326,"&gt;"&amp;M237)+COUNTIFS($M$11:M237,M237)</x:f>
        <x:v>221</x:v>
      </x:c>
      <x:c r="O237" s="1" t="str">
        <x:f>IF(N237&lt;=$D$6,$D$4,IF(N237&lt;=$E$6,$E$4,IF(N237&lt;=$F$6,$F$4,IF(N237&lt;=$G$6,$G$4,IF(N237&lt;=$H$6,$H$4,$I$4)))))</x:f>
        <x:v>3A</x:v>
      </x:c>
      <x:c r="P237" s="1" t="str">
        <x:f>IF(AND(G237="Yes",VALUE(LEFT(F237,1))&gt;VALUE(LEFT(O237,1))),"Yes","No")</x:f>
        <x:v>No</x:v>
      </x:c>
      <x:c r="Q237" s="1" t="str">
        <x:v>Corporation FRL proxy</x:v>
      </x:c>
      <x:c r="R237" s="1" t="str">
        <x:v>5635</x:v>
      </x:c>
      <x:c r="S237" s="1" t="str">
        <x:v>Supplied football classification PDF; 2025–26 grade counts</x:v>
      </x:c>
      <x:c r="T237" s="1" t="str">
        <x:v>Supplied corporation-enrollment-ethnicity-free-reduced-price-meal-status-2006-26.xlsx, 2026 sheet</x:v>
      </x:c>
    </x:row>
    <x:row r="238" ht="20" customHeight="1">
      <x:c r="A238" s="1" t="str">
        <x:v>Pike</x:v>
      </x:c>
      <x:c r="B238" s="1" t="n">
        <x:v>816</x:v>
      </x:c>
      <x:c r="C238" s="1" t="n">
        <x:v>814</x:v>
      </x:c>
      <x:c r="D238" s="1" t="n">
        <x:v>807</x:v>
      </x:c>
      <x:c r="E238" s="1" t="n">
        <x:v>821</x:v>
      </x:c>
      <x:c r="F238" s="1" t="str">
        <x:v>6A</x:v>
      </x:c>
      <x:c r="G238" s="1" t="str">
        <x:v>No</x:v>
      </x:c>
      <x:c r="H238" s="1" t="str">
        <x:v>MSD Pike Township</x:v>
      </x:c>
      <x:c r="I238" s="1" t="n">
        <x:v>4948</x:v>
      </x:c>
      <x:c r="J238" s="1" t="n">
        <x:v>10640</x:v>
      </x:c>
      <x:c r="K238" s="10" t="n">
        <x:f>IF(J238="",0,I238/J238)</x:f>
        <x:v>0.4650375939849624</x:v>
      </x:c>
      <x:c r="L238" s="1" t="n">
        <x:f>SUM(B238:D238)</x:f>
        <x:v>2437</x:v>
      </x:c>
      <x:c r="M238" s="11" t="n">
        <x:f>L238*(1-$B$4*K238)</x:f>
        <x:v>1983.6813533834586</x:v>
      </x:c>
      <x:c r="N238" s="1" t="n">
        <x:f>COUNTIFS($M$11:$M$326,"&gt;"&amp;M238)+COUNTIFS($M$11:M238,M238)</x:f>
        <x:v>14</x:v>
      </x:c>
      <x:c r="O238" s="1" t="str">
        <x:f>IF(N238&lt;=$D$6,$D$4,IF(N238&lt;=$E$6,$E$4,IF(N238&lt;=$F$6,$F$4,IF(N238&lt;=$G$6,$G$4,IF(N238&lt;=$H$6,$H$4,$I$4)))))</x:f>
        <x:v>6A</x:v>
      </x:c>
      <x:c r="P238" s="1" t="str">
        <x:f>IF(AND(G238="Yes",VALUE(LEFT(F238,1))&gt;VALUE(LEFT(O238,1))),"Yes","No")</x:f>
        <x:v>No</x:v>
      </x:c>
      <x:c r="Q238" s="1" t="str">
        <x:v>Corporation FRL proxy</x:v>
      </x:c>
      <x:c r="R238" s="1" t="str">
        <x:v>5350</x:v>
      </x:c>
      <x:c r="S238" s="1" t="str">
        <x:v>Supplied football classification PDF; 2025–26 grade counts</x:v>
      </x:c>
      <x:c r="T238" s="1" t="str">
        <x:v>Supplied corporation-enrollment-ethnicity-free-reduced-price-meal-status-2006-26.xlsx, 2026 sheet</x:v>
      </x:c>
    </x:row>
    <x:row r="239" ht="20" customHeight="1">
      <x:c r="A239" s="1" t="str">
        <x:v>Pike Central</x:v>
      </x:c>
      <x:c r="B239" s="1" t="n">
        <x:v>112</x:v>
      </x:c>
      <x:c r="C239" s="1" t="n">
        <x:v>122</x:v>
      </x:c>
      <x:c r="D239" s="1" t="n">
        <x:v>102</x:v>
      </x:c>
      <x:c r="E239" s="1" t="n">
        <x:v>83</x:v>
      </x:c>
      <x:c r="F239" s="1" t="str">
        <x:v>2A</x:v>
      </x:c>
      <x:c r="G239" s="1" t="str">
        <x:v>No</x:v>
      </x:c>
      <x:c r="H239" s="1" t="str">
        <x:v>Pike County School Corp</x:v>
      </x:c>
      <x:c r="I239" s="1" t="n">
        <x:v>677</x:v>
      </x:c>
      <x:c r="J239" s="1" t="n">
        <x:v>1497</x:v>
      </x:c>
      <x:c r="K239" s="10" t="n">
        <x:f>IF(J239="",0,I239/J239)</x:f>
        <x:v>0.45223780895123583</x:v>
      </x:c>
      <x:c r="L239" s="1" t="n">
        <x:f>SUM(B239:D239)</x:f>
        <x:v>336</x:v>
      </x:c>
      <x:c r="M239" s="11" t="n">
        <x:f>L239*(1-$B$4*K239)</x:f>
        <x:v>275.21923847695393</x:v>
      </x:c>
      <x:c r="N239" s="1" t="n">
        <x:f>COUNTIFS($M$11:$M$326,"&gt;"&amp;M239)+COUNTIFS($M$11:M239,M239)</x:f>
        <x:v>213</x:v>
      </x:c>
      <x:c r="O239" s="1" t="str">
        <x:f>IF(N239&lt;=$D$6,$D$4,IF(N239&lt;=$E$6,$E$4,IF(N239&lt;=$F$6,$F$4,IF(N239&lt;=$G$6,$G$4,IF(N239&lt;=$H$6,$H$4,$I$4)))))</x:f>
        <x:v>3A</x:v>
      </x:c>
      <x:c r="P239" s="1" t="str">
        <x:f>IF(AND(G239="Yes",VALUE(LEFT(F239,1))&gt;VALUE(LEFT(O239,1))),"Yes","No")</x:f>
        <x:v>No</x:v>
      </x:c>
      <x:c r="Q239" s="1" t="str">
        <x:v>Corporation FRL proxy</x:v>
      </x:c>
      <x:c r="R239" s="1" t="str">
        <x:v>6445</x:v>
      </x:c>
      <x:c r="S239" s="1" t="str">
        <x:v>Supplied football classification PDF; 2025–26 grade counts</x:v>
      </x:c>
      <x:c r="T239" s="1" t="str">
        <x:v>Supplied corporation-enrollment-ethnicity-free-reduced-price-meal-status-2006-26.xlsx, 2026 sheet</x:v>
      </x:c>
    </x:row>
    <x:row r="240" ht="20" customHeight="1">
      <x:c r="A240" s="1" t="str">
        <x:v>Pioneer</x:v>
      </x:c>
      <x:c r="B240" s="1" t="n">
        <x:v>60</x:v>
      </x:c>
      <x:c r="C240" s="1" t="n">
        <x:v>76</x:v>
      </x:c>
      <x:c r="D240" s="1" t="n">
        <x:v>63</x:v>
      </x:c>
      <x:c r="E240" s="1" t="n">
        <x:v>63</x:v>
      </x:c>
      <x:c r="F240" s="1" t="str">
        <x:v>1A</x:v>
      </x:c>
      <x:c r="G240" s="1" t="str">
        <x:v>No</x:v>
      </x:c>
      <x:c r="H240" s="1" t="str">
        <x:v>Pioneer Regional School Corp</x:v>
      </x:c>
      <x:c r="I240" s="1" t="n">
        <x:v>400</x:v>
      </x:c>
      <x:c r="J240" s="1" t="n">
        <x:v>877</x:v>
      </x:c>
      <x:c r="K240" s="10" t="n">
        <x:f>IF(J240="",0,I240/J240)</x:f>
        <x:v>0.45610034207525657</x:v>
      </x:c>
      <x:c r="L240" s="1" t="n">
        <x:f>SUM(B240:D240)</x:f>
        <x:v>199</x:v>
      </x:c>
      <x:c r="M240" s="11" t="n">
        <x:f>L240*(1-$B$4*K240)</x:f>
        <x:v>162.69441277080958</x:v>
      </x:c>
      <x:c r="N240" s="1" t="n">
        <x:f>COUNTIFS($M$11:$M$326,"&gt;"&amp;M240)+COUNTIFS($M$11:M240,M240)</x:f>
        <x:v>292</x:v>
      </x:c>
      <x:c r="O240" s="1" t="str">
        <x:f>IF(N240&lt;=$D$6,$D$4,IF(N240&lt;=$E$6,$E$4,IF(N240&lt;=$F$6,$F$4,IF(N240&lt;=$G$6,$G$4,IF(N240&lt;=$H$6,$H$4,$I$4)))))</x:f>
        <x:v>1A</x:v>
      </x:c>
      <x:c r="P240" s="1" t="str">
        <x:f>IF(AND(G240="Yes",VALUE(LEFT(F240,1))&gt;VALUE(LEFT(O240,1))),"Yes","No")</x:f>
        <x:v>No</x:v>
      </x:c>
      <x:c r="Q240" s="1" t="str">
        <x:v>Corporation FRL proxy</x:v>
      </x:c>
      <x:c r="R240" s="1" t="str">
        <x:v>0775</x:v>
      </x:c>
      <x:c r="S240" s="1" t="str">
        <x:v>Supplied football classification PDF; 2025–26 grade counts</x:v>
      </x:c>
      <x:c r="T240" s="1" t="str">
        <x:v>Supplied corporation-enrollment-ethnicity-free-reduced-price-meal-status-2006-26.xlsx, 2026 sheet</x:v>
      </x:c>
    </x:row>
    <x:row r="241" ht="20" customHeight="1">
      <x:c r="A241" s="1" t="str">
        <x:v>Plainfield</x:v>
      </x:c>
      <x:c r="B241" s="1" t="n">
        <x:v>461</x:v>
      </x:c>
      <x:c r="C241" s="1" t="n">
        <x:v>447</x:v>
      </x:c>
      <x:c r="D241" s="1" t="n">
        <x:v>471</x:v>
      </x:c>
      <x:c r="E241" s="1" t="n">
        <x:v>412</x:v>
      </x:c>
      <x:c r="F241" s="1" t="str">
        <x:v>5A</x:v>
      </x:c>
      <x:c r="G241" s="1" t="str">
        <x:v>No</x:v>
      </x:c>
      <x:c r="H241" s="1" t="str">
        <x:v>Plainfield Community School Corp</x:v>
      </x:c>
      <x:c r="I241" s="1" t="n">
        <x:v>2136</x:v>
      </x:c>
      <x:c r="J241" s="1" t="n">
        <x:v>5698</x:v>
      </x:c>
      <x:c r="K241" s="10" t="n">
        <x:f>IF(J241="",0,I241/J241)</x:f>
        <x:v>0.3748683748683749</x:v>
      </x:c>
      <x:c r="L241" s="1" t="n">
        <x:f>SUM(B241:D241)</x:f>
        <x:v>1379</x:v>
      </x:c>
      <x:c r="M241" s="11" t="n">
        <x:f>L241*(1-$B$4*K241)</x:f>
        <x:v>1172.2226044226045</x:v>
      </x:c>
      <x:c r="N241" s="1" t="n">
        <x:f>COUNTIFS($M$11:$M$326,"&gt;"&amp;M241)+COUNTIFS($M$11:M241,M241)</x:f>
        <x:v>36</x:v>
      </x:c>
      <x:c r="O241" s="1" t="str">
        <x:f>IF(N241&lt;=$D$6,$D$4,IF(N241&lt;=$E$6,$E$4,IF(N241&lt;=$F$6,$F$4,IF(N241&lt;=$G$6,$G$4,IF(N241&lt;=$H$6,$H$4,$I$4)))))</x:f>
        <x:v>5A</x:v>
      </x:c>
      <x:c r="P241" s="1" t="str">
        <x:f>IF(AND(G241="Yes",VALUE(LEFT(F241,1))&gt;VALUE(LEFT(O241,1))),"Yes","No")</x:f>
        <x:v>No</x:v>
      </x:c>
      <x:c r="Q241" s="1" t="str">
        <x:v>Corporation FRL proxy</x:v>
      </x:c>
      <x:c r="R241" s="1" t="str">
        <x:v>3330</x:v>
      </x:c>
      <x:c r="S241" s="1" t="str">
        <x:v>Supplied football classification PDF; 2025–26 grade counts</x:v>
      </x:c>
      <x:c r="T241" s="1" t="str">
        <x:v>Supplied corporation-enrollment-ethnicity-free-reduced-price-meal-status-2006-26.xlsx, 2026 sheet</x:v>
      </x:c>
    </x:row>
    <x:row r="242" ht="20" customHeight="1">
      <x:c r="A242" s="1" t="str">
        <x:v>Plymouth</x:v>
      </x:c>
      <x:c r="B242" s="1" t="n">
        <x:v>258</x:v>
      </x:c>
      <x:c r="C242" s="1" t="n">
        <x:v>237</x:v>
      </x:c>
      <x:c r="D242" s="1" t="n">
        <x:v>236</x:v>
      </x:c>
      <x:c r="E242" s="1" t="n">
        <x:v>258</x:v>
      </x:c>
      <x:c r="F242" s="1" t="str">
        <x:v>4A</x:v>
      </x:c>
      <x:c r="G242" s="1" t="str">
        <x:v>No</x:v>
      </x:c>
      <x:c r="H242" s="1" t="str">
        <x:v>Plymouth Community School Corp</x:v>
      </x:c>
      <x:c r="I242" s="1" t="n">
        <x:v>1029</x:v>
      </x:c>
      <x:c r="J242" s="1" t="n">
        <x:v>3037</x:v>
      </x:c>
      <x:c r="K242" s="10" t="n">
        <x:f>IF(J242="",0,I242/J242)</x:f>
        <x:v>0.338821205136648</x:v>
      </x:c>
      <x:c r="L242" s="1" t="n">
        <x:f>SUM(B242:D242)</x:f>
        <x:v>731</x:v>
      </x:c>
      <x:c r="M242" s="11" t="n">
        <x:f>L242*(1-$B$4*K242)</x:f>
        <x:v>631.9286796180442</x:v>
      </x:c>
      <x:c r="N242" s="1" t="n">
        <x:f>COUNTIFS($M$11:$M$326,"&gt;"&amp;M242)+COUNTIFS($M$11:M242,M242)</x:f>
        <x:v>102</x:v>
      </x:c>
      <x:c r="O242" s="1" t="str">
        <x:f>IF(N242&lt;=$D$6,$D$4,IF(N242&lt;=$E$6,$E$4,IF(N242&lt;=$F$6,$F$4,IF(N242&lt;=$G$6,$G$4,IF(N242&lt;=$H$6,$H$4,$I$4)))))</x:f>
        <x:v>4A</x:v>
      </x:c>
      <x:c r="P242" s="1" t="str">
        <x:f>IF(AND(G242="Yes",VALUE(LEFT(F242,1))&gt;VALUE(LEFT(O242,1))),"Yes","No")</x:f>
        <x:v>No</x:v>
      </x:c>
      <x:c r="Q242" s="1" t="str">
        <x:v>Corporation FRL proxy</x:v>
      </x:c>
      <x:c r="R242" s="1" t="str">
        <x:v>5485</x:v>
      </x:c>
      <x:c r="S242" s="1" t="str">
        <x:v>Supplied football classification PDF; 2025–26 grade counts</x:v>
      </x:c>
      <x:c r="T242" s="1" t="str">
        <x:v>Supplied corporation-enrollment-ethnicity-free-reduced-price-meal-status-2006-26.xlsx, 2026 sheet</x:v>
      </x:c>
    </x:row>
    <x:row r="243" ht="20" customHeight="1">
      <x:c r="A243" s="1" t="str">
        <x:v>Portage</x:v>
      </x:c>
      <x:c r="B243" s="1" t="n">
        <x:v>523</x:v>
      </x:c>
      <x:c r="C243" s="1" t="n">
        <x:v>496</x:v>
      </x:c>
      <x:c r="D243" s="1" t="n">
        <x:v>507</x:v>
      </x:c>
      <x:c r="E243" s="1" t="n">
        <x:v>514</x:v>
      </x:c>
      <x:c r="F243" s="1" t="str">
        <x:v>6A</x:v>
      </x:c>
      <x:c r="G243" s="1" t="str">
        <x:v>No</x:v>
      </x:c>
      <x:c r="H243" s="1" t="str">
        <x:v>Portage Township Schools</x:v>
      </x:c>
      <x:c r="I243" s="1" t="n">
        <x:v>3252</x:v>
      </x:c>
      <x:c r="J243" s="1" t="n">
        <x:v>6419</x:v>
      </x:c>
      <x:c r="K243" s="10" t="n">
        <x:f>IF(J243="",0,I243/J243)</x:f>
        <x:v>0.5066209689982863</x:v>
      </x:c>
      <x:c r="L243" s="1" t="n">
        <x:f>SUM(B243:D243)</x:f>
        <x:v>1526</x:v>
      </x:c>
      <x:c r="M243" s="11" t="n">
        <x:f>L243*(1-$B$4*K243)</x:f>
        <x:v>1216.758560523446</x:v>
      </x:c>
      <x:c r="N243" s="1" t="n">
        <x:f>COUNTIFS($M$11:$M$326,"&gt;"&amp;M243)+COUNTIFS($M$11:M243,M243)</x:f>
        <x:v>33</x:v>
      </x:c>
      <x:c r="O243" s="1" t="str">
        <x:f>IF(N243&lt;=$D$6,$D$4,IF(N243&lt;=$E$6,$E$4,IF(N243&lt;=$F$6,$F$4,IF(N243&lt;=$G$6,$G$4,IF(N243&lt;=$H$6,$H$4,$I$4)))))</x:f>
        <x:v>5A</x:v>
      </x:c>
      <x:c r="P243" s="1" t="str">
        <x:f>IF(AND(G243="Yes",VALUE(LEFT(F243,1))&gt;VALUE(LEFT(O243,1))),"Yes","No")</x:f>
        <x:v>No</x:v>
      </x:c>
      <x:c r="Q243" s="1" t="str">
        <x:v>Corporation FRL proxy</x:v>
      </x:c>
      <x:c r="R243" s="1" t="str">
        <x:v>6550</x:v>
      </x:c>
      <x:c r="S243" s="1" t="str">
        <x:v>Supplied football classification PDF; 2025–26 grade counts</x:v>
      </x:c>
      <x:c r="T243" s="1" t="str">
        <x:v>Supplied corporation-enrollment-ethnicity-free-reduced-price-meal-status-2006-26.xlsx, 2026 sheet</x:v>
      </x:c>
    </x:row>
    <x:row r="244" ht="20" customHeight="1">
      <x:c r="A244" s="1" t="str">
        <x:v>Prairie Heights</x:v>
      </x:c>
      <x:c r="B244" s="1" t="n">
        <x:v>89</x:v>
      </x:c>
      <x:c r="C244" s="1" t="n">
        <x:v>104</x:v>
      </x:c>
      <x:c r="D244" s="1" t="n">
        <x:v>112</x:v>
      </x:c>
      <x:c r="E244" s="1" t="n">
        <x:v>86</x:v>
      </x:c>
      <x:c r="F244" s="1" t="str">
        <x:v>2A</x:v>
      </x:c>
      <x:c r="G244" s="1" t="str">
        <x:v>No</x:v>
      </x:c>
      <x:c r="H244" s="1" t="str">
        <x:v>Prairie Heights Community Sch Corp</x:v>
      </x:c>
      <x:c r="I244" s="1" t="n">
        <x:v>624</x:v>
      </x:c>
      <x:c r="J244" s="1" t="n">
        <x:v>1334</x:v>
      </x:c>
      <x:c r="K244" s="10" t="n">
        <x:f>IF(J244="",0,I244/J244)</x:f>
        <x:v>0.46776611694152925</x:v>
      </x:c>
      <x:c r="L244" s="1" t="n">
        <x:f>SUM(B244:D244)</x:f>
        <x:v>305</x:v>
      </x:c>
      <x:c r="M244" s="11" t="n">
        <x:f>L244*(1-$B$4*K244)</x:f>
        <x:v>247.93253373313343</x:v>
      </x:c>
      <x:c r="N244" s="1" t="n">
        <x:f>COUNTIFS($M$11:$M$326,"&gt;"&amp;M244)+COUNTIFS($M$11:M244,M244)</x:f>
        <x:v>227</x:v>
      </x:c>
      <x:c r="O244" s="1" t="str">
        <x:f>IF(N244&lt;=$D$6,$D$4,IF(N244&lt;=$E$6,$E$4,IF(N244&lt;=$F$6,$F$4,IF(N244&lt;=$G$6,$G$4,IF(N244&lt;=$H$6,$H$4,$I$4)))))</x:f>
        <x:v>2A</x:v>
      </x:c>
      <x:c r="P244" s="1" t="str">
        <x:f>IF(AND(G244="Yes",VALUE(LEFT(F244,1))&gt;VALUE(LEFT(O244,1))),"Yes","No")</x:f>
        <x:v>No</x:v>
      </x:c>
      <x:c r="Q244" s="1" t="str">
        <x:v>Corporation FRL proxy</x:v>
      </x:c>
      <x:c r="R244" s="1" t="str">
        <x:v>4515</x:v>
      </x:c>
      <x:c r="S244" s="1" t="str">
        <x:v>Supplied football classification PDF; 2025–26 grade counts</x:v>
      </x:c>
      <x:c r="T244" s="1" t="str">
        <x:v>Supplied corporation-enrollment-ethnicity-free-reduced-price-meal-status-2006-26.xlsx, 2026 sheet</x:v>
      </x:c>
    </x:row>
    <x:row r="245" ht="20" customHeight="1">
      <x:c r="A245" s="1" t="str">
        <x:v>Princeton Community</x:v>
      </x:c>
      <x:c r="B245" s="1" t="n">
        <x:v>132</x:v>
      </x:c>
      <x:c r="C245" s="1" t="n">
        <x:v>136</x:v>
      </x:c>
      <x:c r="D245" s="1" t="n">
        <x:v>142</x:v>
      </x:c>
      <x:c r="E245" s="1" t="n">
        <x:v>148</x:v>
      </x:c>
      <x:c r="F245" s="1" t="str">
        <x:v>3A</x:v>
      </x:c>
      <x:c r="G245" s="1" t="str">
        <x:v>No</x:v>
      </x:c>
      <x:c r="H245" s="1" t="str">
        <x:v>North Gibson School Corporation</x:v>
      </x:c>
      <x:c r="I245" s="1" t="n">
        <x:v>913</x:v>
      </x:c>
      <x:c r="J245" s="1" t="n">
        <x:v>1799</x:v>
      </x:c>
      <x:c r="K245" s="10" t="n">
        <x:f>IF(J245="",0,I245/J245)</x:f>
        <x:v>0.5075041689827682</x:v>
      </x:c>
      <x:c r="L245" s="1" t="n">
        <x:f>SUM(B245:D245)</x:f>
        <x:v>410</x:v>
      </x:c>
      <x:c r="M245" s="11" t="n">
        <x:f>L245*(1-$B$4*K245)</x:f>
        <x:v>326.76931628682604</x:v>
      </x:c>
      <x:c r="N245" s="1" t="n">
        <x:f>COUNTIFS($M$11:$M$326,"&gt;"&amp;M245)+COUNTIFS($M$11:M245,M245)</x:f>
        <x:v>186</x:v>
      </x:c>
      <x:c r="O245" s="1" t="str">
        <x:f>IF(N245&lt;=$D$6,$D$4,IF(N245&lt;=$E$6,$E$4,IF(N245&lt;=$F$6,$F$4,IF(N245&lt;=$G$6,$G$4,IF(N245&lt;=$H$6,$H$4,$I$4)))))</x:f>
        <x:v>3A</x:v>
      </x:c>
      <x:c r="P245" s="1" t="str">
        <x:f>IF(AND(G245="Yes",VALUE(LEFT(F245,1))&gt;VALUE(LEFT(O245,1))),"Yes","No")</x:f>
        <x:v>No</x:v>
      </x:c>
      <x:c r="Q245" s="1" t="str">
        <x:v>Corporation FRL proxy</x:v>
      </x:c>
      <x:c r="R245" s="1" t="str">
        <x:v>2735</x:v>
      </x:c>
      <x:c r="S245" s="1" t="str">
        <x:v>Supplied football classification PDF; 2025–26 grade counts</x:v>
      </x:c>
      <x:c r="T245" s="1" t="str">
        <x:v>Supplied corporation-enrollment-ethnicity-free-reduced-price-meal-status-2006-26.xlsx, 2026 sheet</x:v>
      </x:c>
    </x:row>
    <x:row r="246" ht="20" customHeight="1">
      <x:c r="A246" s="1" t="str">
        <x:v>Providence</x:v>
      </x:c>
      <x:c r="B246" s="1" t="n">
        <x:v>126</x:v>
      </x:c>
      <x:c r="C246" s="1" t="n">
        <x:v>123</x:v>
      </x:c>
      <x:c r="D246" s="1" t="n">
        <x:v>94</x:v>
      </x:c>
      <x:c r="E246" s="1" t="n">
        <x:v>99</x:v>
      </x:c>
      <x:c r="F246" s="1" t="str">
        <x:v>2A</x:v>
      </x:c>
      <x:c r="G246" s="1" t="str">
        <x:v>No</x:v>
      </x:c>
      <x:c r="H246" s="1" t="str">
        <x:v>Providence</x:v>
      </x:c>
      <x:c r="I246" s="1" t="n">
        <x:v>70</x:v>
      </x:c>
      <x:c r="J246" s="1" t="n">
        <x:v>442</x:v>
      </x:c>
      <x:c r="K246" s="10" t="n">
        <x:f>IF(J246="",0,I246/J246)</x:f>
        <x:v>0.1583710407239819</x:v>
      </x:c>
      <x:c r="L246" s="1" t="n">
        <x:f>SUM(B246:D246)</x:f>
        <x:v>343</x:v>
      </x:c>
      <x:c r="M246" s="11" t="n">
        <x:f>L246*(1-$B$4*K246)</x:f>
        <x:v>321.27149321266967</x:v>
      </x:c>
      <x:c r="N246" s="1" t="n">
        <x:f>COUNTIFS($M$11:$M$326,"&gt;"&amp;M246)+COUNTIFS($M$11:M246,M246)</x:f>
        <x:v>189</x:v>
      </x:c>
      <x:c r="O246" s="1" t="str">
        <x:f>IF(N246&lt;=$D$6,$D$4,IF(N246&lt;=$E$6,$E$4,IF(N246&lt;=$F$6,$F$4,IF(N246&lt;=$G$6,$G$4,IF(N246&lt;=$H$6,$H$4,$I$4)))))</x:f>
        <x:v>3A</x:v>
      </x:c>
      <x:c r="P246" s="1" t="str">
        <x:f>IF(AND(G246="Yes",VALUE(LEFT(F246,1))&gt;VALUE(LEFT(O246,1))),"Yes","No")</x:f>
        <x:v>No</x:v>
      </x:c>
      <x:c r="Q246" s="1" t="str">
        <x:v>School NSLP proxy</x:v>
      </x:c>
      <x:c r="R246" s="1" t="str">
        <x:v>A575</x:v>
      </x:c>
      <x:c r="S246" s="1" t="str">
        <x:v>Supplied football classification PDF; 2025–26 grade counts</x:v>
      </x:c>
      <x:c r="T246" s="1" t="str">
        <x:v>https://www.in.gov/doe/files/FY2026-idoe-enrollment-nslp-report011626.pdf</x:v>
      </x:c>
    </x:row>
    <x:row r="247" ht="20" customHeight="1">
      <x:c r="A247" s="1" t="str">
        <x:v>Purdue Polytechnic - Downtown</x:v>
      </x:c>
      <x:c r="B247" s="1" t="n">
        <x:v>151</x:v>
      </x:c>
      <x:c r="C247" s="1" t="n">
        <x:v>156</x:v>
      </x:c>
      <x:c r="D247" s="1" t="n">
        <x:v>145</x:v>
      </x:c>
      <x:c r="E247" s="1" t="n">
        <x:v>140</x:v>
      </x:c>
      <x:c r="F247" s="1" t="str">
        <x:v>3A</x:v>
      </x:c>
      <x:c r="G247" s="1" t="str">
        <x:v>No</x:v>
      </x:c>
      <x:c r="H247" s="1" t="str">
        <x:v>Purdue Polytechnic High School Ind</x:v>
      </x:c>
      <x:c r="I247" s="1" t="n">
        <x:v>383</x:v>
      </x:c>
      <x:c r="J247" s="1" t="n">
        <x:v>617</x:v>
      </x:c>
      <x:c r="K247" s="10" t="n">
        <x:f>IF(J247="",0,I247/J247)</x:f>
        <x:v>0.6207455429497569</x:v>
      </x:c>
      <x:c r="L247" s="1" t="n">
        <x:f>SUM(B247:D247)</x:f>
        <x:v>452</x:v>
      </x:c>
      <x:c r="M247" s="11" t="n">
        <x:f>L247*(1-$B$4*K247)</x:f>
        <x:v>339.76920583468393</x:v>
      </x:c>
      <x:c r="N247" s="1" t="n">
        <x:f>COUNTIFS($M$11:$M$326,"&gt;"&amp;M247)+COUNTIFS($M$11:M247,M247)</x:f>
        <x:v>171</x:v>
      </x:c>
      <x:c r="O247" s="1" t="str">
        <x:f>IF(N247&lt;=$D$6,$D$4,IF(N247&lt;=$E$6,$E$4,IF(N247&lt;=$F$6,$F$4,IF(N247&lt;=$G$6,$G$4,IF(N247&lt;=$H$6,$H$4,$I$4)))))</x:f>
        <x:v>3A</x:v>
      </x:c>
      <x:c r="P247" s="1" t="str">
        <x:f>IF(AND(G247="Yes",VALUE(LEFT(F247,1))&gt;VALUE(LEFT(O247,1))),"Yes","No")</x:f>
        <x:v>No</x:v>
      </x:c>
      <x:c r="Q247" s="1" t="str">
        <x:v>Corporation FRL proxy</x:v>
      </x:c>
      <x:c r="R247" s="1" t="str">
        <x:v>9015</x:v>
      </x:c>
      <x:c r="S247" s="1" t="str">
        <x:v>Supplied football classification PDF; 2025–26 grade counts</x:v>
      </x:c>
      <x:c r="T247" s="1" t="str">
        <x:v>Supplied corporation-enrollment-ethnicity-free-reduced-price-meal-status-2006-26.xlsx, 2026 sheet</x:v>
      </x:c>
    </x:row>
    <x:row r="248" ht="20" customHeight="1">
      <x:c r="A248" s="1" t="str">
        <x:v>Rensselaer Central</x:v>
      </x:c>
      <x:c r="B248" s="1" t="n">
        <x:v>117</x:v>
      </x:c>
      <x:c r="C248" s="1" t="n">
        <x:v>95</x:v>
      </x:c>
      <x:c r="D248" s="1" t="n">
        <x:v>108</x:v>
      </x:c>
      <x:c r="E248" s="1" t="n">
        <x:v>87</x:v>
      </x:c>
      <x:c r="F248" s="1" t="str">
        <x:v>2A</x:v>
      </x:c>
      <x:c r="G248" s="1" t="str">
        <x:v>No</x:v>
      </x:c>
      <x:c r="H248" s="1" t="str">
        <x:v>Rensselaer Central School Corp</x:v>
      </x:c>
      <x:c r="I248" s="1" t="n">
        <x:v>592</x:v>
      </x:c>
      <x:c r="J248" s="1" t="n">
        <x:v>1475</x:v>
      </x:c>
      <x:c r="K248" s="10" t="n">
        <x:f>IF(J248="",0,I248/J248)</x:f>
        <x:v>0.40135593220338983</x:v>
      </x:c>
      <x:c r="L248" s="1" t="n">
        <x:f>SUM(B248:D248)</x:f>
        <x:v>320</x:v>
      </x:c>
      <x:c r="M248" s="11" t="n">
        <x:f>L248*(1-$B$4*K248)</x:f>
        <x:v>268.6264406779661</x:v>
      </x:c>
      <x:c r="N248" s="1" t="n">
        <x:f>COUNTIFS($M$11:$M$326,"&gt;"&amp;M248)+COUNTIFS($M$11:M248,M248)</x:f>
        <x:v>215</x:v>
      </x:c>
      <x:c r="O248" s="1" t="str">
        <x:f>IF(N248&lt;=$D$6,$D$4,IF(N248&lt;=$E$6,$E$4,IF(N248&lt;=$F$6,$F$4,IF(N248&lt;=$G$6,$G$4,IF(N248&lt;=$H$6,$H$4,$I$4)))))</x:f>
        <x:v>3A</x:v>
      </x:c>
      <x:c r="P248" s="1" t="str">
        <x:f>IF(AND(G248="Yes",VALUE(LEFT(F248,1))&gt;VALUE(LEFT(O248,1))),"Yes","No")</x:f>
        <x:v>No</x:v>
      </x:c>
      <x:c r="Q248" s="1" t="str">
        <x:v>Corporation FRL proxy</x:v>
      </x:c>
      <x:c r="R248" s="1" t="str">
        <x:v>3815</x:v>
      </x:c>
      <x:c r="S248" s="1" t="str">
        <x:v>Supplied football classification PDF; 2025–26 grade counts</x:v>
      </x:c>
      <x:c r="T248" s="1" t="str">
        <x:v>Supplied corporation-enrollment-ethnicity-free-reduced-price-meal-status-2006-26.xlsx, 2026 sheet</x:v>
      </x:c>
    </x:row>
    <x:row r="249" ht="20" customHeight="1">
      <x:c r="A249" s="1" t="str">
        <x:v>Richmond</x:v>
      </x:c>
      <x:c r="B249" s="1" t="n">
        <x:v>335</x:v>
      </x:c>
      <x:c r="C249" s="1" t="n">
        <x:v>314</x:v>
      </x:c>
      <x:c r="D249" s="1" t="n">
        <x:v>319</x:v>
      </x:c>
      <x:c r="E249" s="1" t="n">
        <x:v>292</x:v>
      </x:c>
      <x:c r="F249" s="1" t="str">
        <x:v>4A</x:v>
      </x:c>
      <x:c r="G249" s="1" t="str">
        <x:v>No</x:v>
      </x:c>
      <x:c r="H249" s="1" t="str">
        <x:v>Richmond Community Schools</x:v>
      </x:c>
      <x:c r="I249" s="1" t="n">
        <x:v>2812</x:v>
      </x:c>
      <x:c r="J249" s="1" t="n">
        <x:v>4415</x:v>
      </x:c>
      <x:c r="K249" s="10" t="n">
        <x:f>IF(J249="",0,I249/J249)</x:f>
        <x:v>0.6369195922989808</x:v>
      </x:c>
      <x:c r="L249" s="1" t="n">
        <x:f>SUM(B249:D249)</x:f>
        <x:v>968</x:v>
      </x:c>
      <x:c r="M249" s="11" t="n">
        <x:f>L249*(1-$B$4*K249)</x:f>
        <x:v>721.3847338618347</x:v>
      </x:c>
      <x:c r="N249" s="1" t="n">
        <x:f>COUNTIFS($M$11:$M$326,"&gt;"&amp;M249)+COUNTIFS($M$11:M249,M249)</x:f>
        <x:v>81</x:v>
      </x:c>
      <x:c r="O249" s="1" t="str">
        <x:f>IF(N249&lt;=$D$6,$D$4,IF(N249&lt;=$E$6,$E$4,IF(N249&lt;=$F$6,$F$4,IF(N249&lt;=$G$6,$G$4,IF(N249&lt;=$H$6,$H$4,$I$4)))))</x:f>
        <x:v>5A</x:v>
      </x:c>
      <x:c r="P249" s="1" t="str">
        <x:f>IF(AND(G249="Yes",VALUE(LEFT(F249,1))&gt;VALUE(LEFT(O249,1))),"Yes","No")</x:f>
        <x:v>No</x:v>
      </x:c>
      <x:c r="Q249" s="1" t="str">
        <x:v>Corporation FRL proxy</x:v>
      </x:c>
      <x:c r="R249" s="1" t="str">
        <x:v>8385</x:v>
      </x:c>
      <x:c r="S249" s="1" t="str">
        <x:v>Supplied football classification PDF; 2025–26 grade counts</x:v>
      </x:c>
      <x:c r="T249" s="1" t="str">
        <x:v>Supplied corporation-enrollment-ethnicity-free-reduced-price-meal-status-2006-26.xlsx, 2026 sheet</x:v>
      </x:c>
    </x:row>
    <x:row r="250" ht="20" customHeight="1">
      <x:c r="A250" s="1" t="str">
        <x:v>River Forest</x:v>
      </x:c>
      <x:c r="B250" s="1" t="n">
        <x:v>150</x:v>
      </x:c>
      <x:c r="C250" s="1" t="n">
        <x:v>153</x:v>
      </x:c>
      <x:c r="D250" s="1" t="n">
        <x:v>144</x:v>
      </x:c>
      <x:c r="E250" s="1" t="n">
        <x:v>131</x:v>
      </x:c>
      <x:c r="F250" s="1" t="str">
        <x:v>3A</x:v>
      </x:c>
      <x:c r="G250" s="1" t="str">
        <x:v>No</x:v>
      </x:c>
      <x:c r="H250" s="1" t="str">
        <x:v>River Forest Community Sch Corp</x:v>
      </x:c>
      <x:c r="I250" s="1" t="n">
        <x:v>1099</x:v>
      </x:c>
      <x:c r="J250" s="1" t="n">
        <x:v>1693</x:v>
      </x:c>
      <x:c r="K250" s="10" t="n">
        <x:f>IF(J250="",0,I250/J250)</x:f>
        <x:v>0.6491435321913762</x:v>
      </x:c>
      <x:c r="L250" s="1" t="n">
        <x:f>SUM(B250:D250)</x:f>
        <x:v>447</x:v>
      </x:c>
      <x:c r="M250" s="11" t="n">
        <x:f>L250*(1-$B$4*K250)</x:f>
        <x:v>330.9331364441819</x:v>
      </x:c>
      <x:c r="N250" s="1" t="n">
        <x:f>COUNTIFS($M$11:$M$326,"&gt;"&amp;M250)+COUNTIFS($M$11:M250,M250)</x:f>
        <x:v>180</x:v>
      </x:c>
      <x:c r="O250" s="1" t="str">
        <x:f>IF(N250&lt;=$D$6,$D$4,IF(N250&lt;=$E$6,$E$4,IF(N250&lt;=$F$6,$F$4,IF(N250&lt;=$G$6,$G$4,IF(N250&lt;=$H$6,$H$4,$I$4)))))</x:f>
        <x:v>3A</x:v>
      </x:c>
      <x:c r="P250" s="1" t="str">
        <x:f>IF(AND(G250="Yes",VALUE(LEFT(F250,1))&gt;VALUE(LEFT(O250,1))),"Yes","No")</x:f>
        <x:v>No</x:v>
      </x:c>
      <x:c r="Q250" s="1" t="str">
        <x:v>Corporation FRL proxy</x:v>
      </x:c>
      <x:c r="R250" s="1" t="str">
        <x:v>4590</x:v>
      </x:c>
      <x:c r="S250" s="1" t="str">
        <x:v>Supplied football classification PDF; 2025–26 grade counts</x:v>
      </x:c>
      <x:c r="T250" s="1" t="str">
        <x:v>Supplied corporation-enrollment-ethnicity-free-reduced-price-meal-status-2006-26.xlsx, 2026 sheet</x:v>
      </x:c>
    </x:row>
    <x:row r="251" ht="20" customHeight="1">
      <x:c r="A251" s="1" t="str">
        <x:v>Riverton Parke</x:v>
      </x:c>
      <x:c r="B251" s="1" t="n">
        <x:v>74</x:v>
      </x:c>
      <x:c r="C251" s="1" t="n">
        <x:v>90</x:v>
      </x:c>
      <x:c r="D251" s="1" t="n">
        <x:v>88</x:v>
      </x:c>
      <x:c r="E251" s="1" t="n">
        <x:v>62</x:v>
      </x:c>
      <x:c r="F251" s="1" t="str">
        <x:v>1A</x:v>
      </x:c>
      <x:c r="G251" s="1" t="str">
        <x:v>No</x:v>
      </x:c>
      <x:c r="H251" s="1" t="str">
        <x:v>Southwest Parke Com Sch Corp</x:v>
      </x:c>
      <x:c r="I251" s="1" t="n">
        <x:v>454</x:v>
      </x:c>
      <x:c r="J251" s="1" t="n">
        <x:v>993</x:v>
      </x:c>
      <x:c r="K251" s="10" t="n">
        <x:f>IF(J251="",0,I251/J251)</x:f>
        <x:v>0.45720040281973817</x:v>
      </x:c>
      <x:c r="L251" s="1" t="n">
        <x:f>SUM(B251:D251)</x:f>
        <x:v>252</x:v>
      </x:c>
      <x:c r="M251" s="11" t="n">
        <x:f>L251*(1-$B$4*K251)</x:f>
        <x:v>205.9141993957704</x:v>
      </x:c>
      <x:c r="N251" s="1" t="n">
        <x:f>COUNTIFS($M$11:$M$326,"&gt;"&amp;M251)+COUNTIFS($M$11:M251,M251)</x:f>
        <x:v>262</x:v>
      </x:c>
      <x:c r="O251" s="1" t="str">
        <x:f>IF(N251&lt;=$D$6,$D$4,IF(N251&lt;=$E$6,$E$4,IF(N251&lt;=$F$6,$F$4,IF(N251&lt;=$G$6,$G$4,IF(N251&lt;=$H$6,$H$4,$I$4)))))</x:f>
        <x:v>2A</x:v>
      </x:c>
      <x:c r="P251" s="1" t="str">
        <x:f>IF(AND(G251="Yes",VALUE(LEFT(F251,1))&gt;VALUE(LEFT(O251,1))),"Yes","No")</x:f>
        <x:v>No</x:v>
      </x:c>
      <x:c r="Q251" s="1" t="str">
        <x:v>Corporation FRL proxy</x:v>
      </x:c>
      <x:c r="R251" s="1" t="str">
        <x:v>6260</x:v>
      </x:c>
      <x:c r="S251" s="1" t="str">
        <x:v>Supplied football classification PDF; 2025–26 grade counts</x:v>
      </x:c>
      <x:c r="T251" s="1" t="str">
        <x:v>Supplied corporation-enrollment-ethnicity-free-reduced-price-meal-status-2006-26.xlsx, 2026 sheet</x:v>
      </x:c>
    </x:row>
    <x:row r="252" ht="20" customHeight="1">
      <x:c r="A252" s="1" t="str">
        <x:v>Rochester Community</x:v>
      </x:c>
      <x:c r="B252" s="1" t="n">
        <x:v>118</x:v>
      </x:c>
      <x:c r="C252" s="1" t="n">
        <x:v>110</x:v>
      </x:c>
      <x:c r="D252" s="1" t="n">
        <x:v>115</x:v>
      </x:c>
      <x:c r="E252" s="1" t="n">
        <x:v>109</x:v>
      </x:c>
      <x:c r="F252" s="1" t="str">
        <x:v>2A</x:v>
      </x:c>
      <x:c r="G252" s="1" t="str">
        <x:v>No</x:v>
      </x:c>
      <x:c r="H252" s="1" t="str">
        <x:v>Rochester Community School Corp</x:v>
      </x:c>
      <x:c r="I252" s="1" t="n">
        <x:v>904</x:v>
      </x:c>
      <x:c r="J252" s="1" t="n">
        <x:v>1545</x:v>
      </x:c>
      <x:c r="K252" s="10" t="n">
        <x:f>IF(J252="",0,I252/J252)</x:f>
        <x:v>0.5851132686084143</x:v>
      </x:c>
      <x:c r="L252" s="1" t="n">
        <x:f>SUM(B252:D252)</x:f>
        <x:v>343</x:v>
      </x:c>
      <x:c r="M252" s="11" t="n">
        <x:f>L252*(1-$B$4*K252)</x:f>
        <x:v>262.72245954692556</x:v>
      </x:c>
      <x:c r="N252" s="1" t="n">
        <x:f>COUNTIFS($M$11:$M$326,"&gt;"&amp;M252)+COUNTIFS($M$11:M252,M252)</x:f>
        <x:v>220</x:v>
      </x:c>
      <x:c r="O252" s="1" t="str">
        <x:f>IF(N252&lt;=$D$6,$D$4,IF(N252&lt;=$E$6,$E$4,IF(N252&lt;=$F$6,$F$4,IF(N252&lt;=$G$6,$G$4,IF(N252&lt;=$H$6,$H$4,$I$4)))))</x:f>
        <x:v>3A</x:v>
      </x:c>
      <x:c r="P252" s="1" t="str">
        <x:f>IF(AND(G252="Yes",VALUE(LEFT(F252,1))&gt;VALUE(LEFT(O252,1))),"Yes","No")</x:f>
        <x:v>No</x:v>
      </x:c>
      <x:c r="Q252" s="1" t="str">
        <x:v>Corporation FRL proxy</x:v>
      </x:c>
      <x:c r="R252" s="1" t="str">
        <x:v>2645</x:v>
      </x:c>
      <x:c r="S252" s="1" t="str">
        <x:v>Supplied football classification PDF; 2025–26 grade counts</x:v>
      </x:c>
      <x:c r="T252" s="1" t="str">
        <x:v>Supplied corporation-enrollment-ethnicity-free-reduced-price-meal-status-2006-26.xlsx, 2026 sheet</x:v>
      </x:c>
    </x:row>
    <x:row r="253" ht="20" customHeight="1">
      <x:c r="A253" s="1" t="str">
        <x:v>Roncalli</x:v>
      </x:c>
      <x:c r="B253" s="1" t="n">
        <x:v>263</x:v>
      </x:c>
      <x:c r="C253" s="1" t="n">
        <x:v>275</x:v>
      </x:c>
      <x:c r="D253" s="1" t="n">
        <x:v>273</x:v>
      </x:c>
      <x:c r="E253" s="1" t="n">
        <x:v>264</x:v>
      </x:c>
      <x:c r="F253" s="1" t="str">
        <x:v>4A</x:v>
      </x:c>
      <x:c r="G253" s="1" t="str">
        <x:v>No</x:v>
      </x:c>
      <x:c r="H253" s="1" t="str">
        <x:v>Roncalli</x:v>
      </x:c>
      <x:c r="I253" s="1" t="n">
        <x:v>315</x:v>
      </x:c>
      <x:c r="J253" s="1" t="n">
        <x:v>1075</x:v>
      </x:c>
      <x:c r="K253" s="10" t="n">
        <x:f>IF(J253="",0,I253/J253)</x:f>
        <x:v>0.2930232558139535</x:v>
      </x:c>
      <x:c r="L253" s="1" t="n">
        <x:f>SUM(B253:D253)</x:f>
        <x:v>811</x:v>
      </x:c>
      <x:c r="M253" s="11" t="n">
        <x:f>L253*(1-$B$4*K253)</x:f>
        <x:v>715.9432558139536</x:v>
      </x:c>
      <x:c r="N253" s="1" t="n">
        <x:f>COUNTIFS($M$11:$M$326,"&gt;"&amp;M253)+COUNTIFS($M$11:M253,M253)</x:f>
        <x:v>82</x:v>
      </x:c>
      <x:c r="O253" s="1" t="str">
        <x:f>IF(N253&lt;=$D$6,$D$4,IF(N253&lt;=$E$6,$E$4,IF(N253&lt;=$F$6,$F$4,IF(N253&lt;=$G$6,$G$4,IF(N253&lt;=$H$6,$H$4,$I$4)))))</x:f>
        <x:v>5A</x:v>
      </x:c>
      <x:c r="P253" s="1" t="str">
        <x:f>IF(AND(G253="Yes",VALUE(LEFT(F253,1))&gt;VALUE(LEFT(O253,1))),"Yes","No")</x:f>
        <x:v>No</x:v>
      </x:c>
      <x:c r="Q253" s="1" t="str">
        <x:v>School NSLP proxy</x:v>
      </x:c>
      <x:c r="R253" s="1" t="str">
        <x:v>C320</x:v>
      </x:c>
      <x:c r="S253" s="1" t="str">
        <x:v>Supplied football classification PDF; 2025–26 grade counts</x:v>
      </x:c>
      <x:c r="T253" s="1" t="str">
        <x:v>https://www.in.gov/doe/files/FY2026-idoe-enrollment-nslp-report011626.pdf</x:v>
      </x:c>
    </x:row>
    <x:row r="254" ht="20" customHeight="1">
      <x:c r="A254" s="1" t="str">
        <x:v>Rushville Consolidated</x:v>
      </x:c>
      <x:c r="B254" s="1" t="n">
        <x:v>128</x:v>
      </x:c>
      <x:c r="C254" s="1" t="n">
        <x:v>143</x:v>
      </x:c>
      <x:c r="D254" s="1" t="n">
        <x:v>159</x:v>
      </x:c>
      <x:c r="E254" s="1" t="n">
        <x:v>132</x:v>
      </x:c>
      <x:c r="F254" s="1" t="str">
        <x:v>3A</x:v>
      </x:c>
      <x:c r="G254" s="1" t="str">
        <x:v>No</x:v>
      </x:c>
      <x:c r="H254" s="1" t="str">
        <x:v>Rush County Schools</x:v>
      </x:c>
      <x:c r="I254" s="1" t="n">
        <x:v>1026</x:v>
      </x:c>
      <x:c r="J254" s="1" t="n">
        <x:v>1799</x:v>
      </x:c>
      <x:c r="K254" s="10" t="n">
        <x:f>IF(J254="",0,I254/J254)</x:f>
        <x:v>0.5703168426903835</x:v>
      </x:c>
      <x:c r="L254" s="1" t="n">
        <x:f>SUM(B254:D254)</x:f>
        <x:v>430</x:v>
      </x:c>
      <x:c r="M254" s="11" t="n">
        <x:f>L254*(1-$B$4*K254)</x:f>
        <x:v>331.90550305725407</x:v>
      </x:c>
      <x:c r="N254" s="1" t="n">
        <x:f>COUNTIFS($M$11:$M$326,"&gt;"&amp;M254)+COUNTIFS($M$11:M254,M254)</x:f>
        <x:v>178</x:v>
      </x:c>
      <x:c r="O254" s="1" t="str">
        <x:f>IF(N254&lt;=$D$6,$D$4,IF(N254&lt;=$E$6,$E$4,IF(N254&lt;=$F$6,$F$4,IF(N254&lt;=$G$6,$G$4,IF(N254&lt;=$H$6,$H$4,$I$4)))))</x:f>
        <x:v>3A</x:v>
      </x:c>
      <x:c r="P254" s="1" t="str">
        <x:f>IF(AND(G254="Yes",VALUE(LEFT(F254,1))&gt;VALUE(LEFT(O254,1))),"Yes","No")</x:f>
        <x:v>No</x:v>
      </x:c>
      <x:c r="Q254" s="1" t="str">
        <x:v>Corporation FRL proxy</x:v>
      </x:c>
      <x:c r="R254" s="1" t="str">
        <x:v>6995</x:v>
      </x:c>
      <x:c r="S254" s="1" t="str">
        <x:v>Supplied football classification PDF; 2025–26 grade counts</x:v>
      </x:c>
      <x:c r="T254" s="1" t="str">
        <x:v>Supplied corporation-enrollment-ethnicity-free-reduced-price-meal-status-2006-26.xlsx, 2026 sheet</x:v>
      </x:c>
    </x:row>
    <x:row r="255" ht="20" customHeight="1">
      <x:c r="A255" s="1" t="str">
        <x:v>Salem</x:v>
      </x:c>
      <x:c r="B255" s="1" t="n">
        <x:v>104</x:v>
      </x:c>
      <x:c r="C255" s="1" t="n">
        <x:v>130</x:v>
      </x:c>
      <x:c r="D255" s="1" t="n">
        <x:v>121</x:v>
      </x:c>
      <x:c r="E255" s="1" t="n">
        <x:v>113</x:v>
      </x:c>
      <x:c r="F255" s="1" t="str">
        <x:v>2A</x:v>
      </x:c>
      <x:c r="G255" s="1" t="str">
        <x:v>No</x:v>
      </x:c>
      <x:c r="H255" s="1" t="str">
        <x:v>Salem Community Schools</x:v>
      </x:c>
      <x:c r="I255" s="1" t="n">
        <x:v>801</x:v>
      </x:c>
      <x:c r="J255" s="1" t="n">
        <x:v>1551</x:v>
      </x:c>
      <x:c r="K255" s="10" t="n">
        <x:f>IF(J255="",0,I255/J255)</x:f>
        <x:v>0.5164410058027079</x:v>
      </x:c>
      <x:c r="L255" s="1" t="n">
        <x:f>SUM(B255:D255)</x:f>
        <x:v>355</x:v>
      </x:c>
      <x:c r="M255" s="11" t="n">
        <x:f>L255*(1-$B$4*K255)</x:f>
        <x:v>281.66537717601545</x:v>
      </x:c>
      <x:c r="N255" s="1" t="n">
        <x:f>COUNTIFS($M$11:$M$326,"&gt;"&amp;M255)+COUNTIFS($M$11:M255,M255)</x:f>
        <x:v>210</x:v>
      </x:c>
      <x:c r="O255" s="1" t="str">
        <x:f>IF(N255&lt;=$D$6,$D$4,IF(N255&lt;=$E$6,$E$4,IF(N255&lt;=$F$6,$F$4,IF(N255&lt;=$G$6,$G$4,IF(N255&lt;=$H$6,$H$4,$I$4)))))</x:f>
        <x:v>3A</x:v>
      </x:c>
      <x:c r="P255" s="1" t="str">
        <x:f>IF(AND(G255="Yes",VALUE(LEFT(F255,1))&gt;VALUE(LEFT(O255,1))),"Yes","No")</x:f>
        <x:v>No</x:v>
      </x:c>
      <x:c r="Q255" s="1" t="str">
        <x:v>Corporation FRL proxy</x:v>
      </x:c>
      <x:c r="R255" s="1" t="str">
        <x:v>8205</x:v>
      </x:c>
      <x:c r="S255" s="1" t="str">
        <x:v>Supplied football classification PDF; 2025–26 grade counts</x:v>
      </x:c>
      <x:c r="T255" s="1" t="str">
        <x:v>Supplied corporation-enrollment-ethnicity-free-reduced-price-meal-status-2006-26.xlsx, 2026 sheet</x:v>
      </x:c>
    </x:row>
    <x:row r="256" ht="20" customHeight="1">
      <x:c r="A256" s="1" t="str">
        <x:v>Scottsburg</x:v>
      </x:c>
      <x:c r="B256" s="1" t="n">
        <x:v>196</x:v>
      </x:c>
      <x:c r="C256" s="1" t="n">
        <x:v>161</x:v>
      </x:c>
      <x:c r="D256" s="1" t="n">
        <x:v>171</x:v>
      </x:c>
      <x:c r="E256" s="1" t="n">
        <x:v>177</x:v>
      </x:c>
      <x:c r="F256" s="1" t="str">
        <x:v>3A</x:v>
      </x:c>
      <x:c r="G256" s="1" t="str">
        <x:v>No</x:v>
      </x:c>
      <x:c r="H256" s="1" t="str">
        <x:v>Scott County School District 2</x:v>
      </x:c>
      <x:c r="I256" s="1" t="n">
        <x:v>1465</x:v>
      </x:c>
      <x:c r="J256" s="1" t="n">
        <x:v>2538</x:v>
      </x:c>
      <x:c r="K256" s="10" t="n">
        <x:f>IF(J256="",0,I256/J256)</x:f>
        <x:v>0.5772261623325453</x:v>
      </x:c>
      <x:c r="L256" s="1" t="n">
        <x:f>SUM(B256:D256)</x:f>
        <x:v>528</x:v>
      </x:c>
      <x:c r="M256" s="11" t="n">
        <x:f>L256*(1-$B$4*K256)</x:f>
        <x:v>406.0898345153664</x:v>
      </x:c>
      <x:c r="N256" s="1" t="n">
        <x:f>COUNTIFS($M$11:$M$326,"&gt;"&amp;M256)+COUNTIFS($M$11:M256,M256)</x:f>
        <x:v>147</x:v>
      </x:c>
      <x:c r="O256" s="1" t="str">
        <x:f>IF(N256&lt;=$D$6,$D$4,IF(N256&lt;=$E$6,$E$4,IF(N256&lt;=$F$6,$F$4,IF(N256&lt;=$G$6,$G$4,IF(N256&lt;=$H$6,$H$4,$I$4)))))</x:f>
        <x:v>4A</x:v>
      </x:c>
      <x:c r="P256" s="1" t="str">
        <x:f>IF(AND(G256="Yes",VALUE(LEFT(F256,1))&gt;VALUE(LEFT(O256,1))),"Yes","No")</x:f>
        <x:v>No</x:v>
      </x:c>
      <x:c r="Q256" s="1" t="str">
        <x:v>Corporation FRL proxy</x:v>
      </x:c>
      <x:c r="R256" s="1" t="str">
        <x:v>7255</x:v>
      </x:c>
      <x:c r="S256" s="1" t="str">
        <x:v>Supplied football classification PDF; 2025–26 grade counts</x:v>
      </x:c>
      <x:c r="T256" s="1" t="str">
        <x:v>Supplied corporation-enrollment-ethnicity-free-reduced-price-meal-status-2006-26.xlsx, 2026 sheet</x:v>
      </x:c>
    </x:row>
    <x:row r="257" ht="20" customHeight="1">
      <x:c r="A257" s="1" t="str">
        <x:v>Seeger</x:v>
      </x:c>
      <x:c r="B257" s="1" t="n">
        <x:v>106</x:v>
      </x:c>
      <x:c r="C257" s="1" t="n">
        <x:v>101</x:v>
      </x:c>
      <x:c r="D257" s="1" t="n">
        <x:v>112</x:v>
      </x:c>
      <x:c r="E257" s="1" t="n">
        <x:v>102</x:v>
      </x:c>
      <x:c r="F257" s="1" t="str">
        <x:v>2A</x:v>
      </x:c>
      <x:c r="G257" s="1" t="str">
        <x:v>No</x:v>
      </x:c>
      <x:c r="H257" s="1" t="str">
        <x:v>MSD Warren County</x:v>
      </x:c>
      <x:c r="I257" s="1" t="n">
        <x:v>590</x:v>
      </x:c>
      <x:c r="J257" s="1" t="n">
        <x:v>1352</x:v>
      </x:c>
      <x:c r="K257" s="10" t="n">
        <x:f>IF(J257="",0,I257/J257)</x:f>
        <x:v>0.4363905325443787</x:v>
      </x:c>
      <x:c r="L257" s="1" t="n">
        <x:f>SUM(B257:D257)</x:f>
        <x:v>319</x:v>
      </x:c>
      <x:c r="M257" s="11" t="n">
        <x:f>L257*(1-$B$4*K257)</x:f>
        <x:v>263.3165680473373</x:v>
      </x:c>
      <x:c r="N257" s="1" t="n">
        <x:f>COUNTIFS($M$11:$M$326,"&gt;"&amp;M257)+COUNTIFS($M$11:M257,M257)</x:f>
        <x:v>219</x:v>
      </x:c>
      <x:c r="O257" s="1" t="str">
        <x:f>IF(N257&lt;=$D$6,$D$4,IF(N257&lt;=$E$6,$E$4,IF(N257&lt;=$F$6,$F$4,IF(N257&lt;=$G$6,$G$4,IF(N257&lt;=$H$6,$H$4,$I$4)))))</x:f>
        <x:v>3A</x:v>
      </x:c>
      <x:c r="P257" s="1" t="str">
        <x:f>IF(AND(G257="Yes",VALUE(LEFT(F257,1))&gt;VALUE(LEFT(O257,1))),"Yes","No")</x:f>
        <x:v>No</x:v>
      </x:c>
      <x:c r="Q257" s="1" t="str">
        <x:v>Corporation FRL proxy</x:v>
      </x:c>
      <x:c r="R257" s="1" t="str">
        <x:v>8115</x:v>
      </x:c>
      <x:c r="S257" s="1" t="str">
        <x:v>Supplied football classification PDF; 2025–26 grade counts</x:v>
      </x:c>
      <x:c r="T257" s="1" t="str">
        <x:v>Supplied corporation-enrollment-ethnicity-free-reduced-price-meal-status-2006-26.xlsx, 2026 sheet</x:v>
      </x:c>
    </x:row>
    <x:row r="258" ht="20" customHeight="1">
      <x:c r="A258" s="1" t="str">
        <x:v>Seymour</x:v>
      </x:c>
      <x:c r="B258" s="1" t="n">
        <x:v>427</x:v>
      </x:c>
      <x:c r="C258" s="1" t="n">
        <x:v>390</x:v>
      </x:c>
      <x:c r="D258" s="1" t="n">
        <x:v>386</x:v>
      </x:c>
      <x:c r="E258" s="1" t="n">
        <x:v>441</x:v>
      </x:c>
      <x:c r="F258" s="1" t="str">
        <x:v>5A</x:v>
      </x:c>
      <x:c r="G258" s="1" t="str">
        <x:v>No</x:v>
      </x:c>
      <x:c r="H258" s="1" t="str">
        <x:v>Seymour Community Schools</x:v>
      </x:c>
      <x:c r="I258" s="1" t="n">
        <x:v>3148</x:v>
      </x:c>
      <x:c r="J258" s="1" t="n">
        <x:v>5255</x:v>
      </x:c>
      <x:c r="K258" s="10" t="n">
        <x:f>IF(J258="",0,I258/J258)</x:f>
        <x:v>0.5990485252140818</x:v>
      </x:c>
      <x:c r="L258" s="1" t="n">
        <x:f>SUM(B258:D258)</x:f>
        <x:v>1203</x:v>
      </x:c>
      <x:c r="M258" s="11" t="n">
        <x:f>L258*(1-$B$4*K258)</x:f>
        <x:v>914.7378496669838</x:v>
      </x:c>
      <x:c r="N258" s="1" t="n">
        <x:f>COUNTIFS($M$11:$M$326,"&gt;"&amp;M258)+COUNTIFS($M$11:M258,M258)</x:f>
        <x:v>56</x:v>
      </x:c>
      <x:c r="O258" s="1" t="str">
        <x:f>IF(N258&lt;=$D$6,$D$4,IF(N258&lt;=$E$6,$E$4,IF(N258&lt;=$F$6,$F$4,IF(N258&lt;=$G$6,$G$4,IF(N258&lt;=$H$6,$H$4,$I$4)))))</x:f>
        <x:v>5A</x:v>
      </x:c>
      <x:c r="P258" s="1" t="str">
        <x:f>IF(AND(G258="Yes",VALUE(LEFT(F258,1))&gt;VALUE(LEFT(O258,1))),"Yes","No")</x:f>
        <x:v>No</x:v>
      </x:c>
      <x:c r="Q258" s="1" t="str">
        <x:v>Corporation FRL proxy</x:v>
      </x:c>
      <x:c r="R258" s="1" t="str">
        <x:v>3675</x:v>
      </x:c>
      <x:c r="S258" s="1" t="str">
        <x:v>Supplied football classification PDF; 2025–26 grade counts</x:v>
      </x:c>
      <x:c r="T258" s="1" t="str">
        <x:v>Supplied corporation-enrollment-ethnicity-free-reduced-price-meal-status-2006-26.xlsx, 2026 sheet</x:v>
      </x:c>
    </x:row>
    <x:row r="259" ht="20" customHeight="1">
      <x:c r="A259" s="1" t="str">
        <x:v>Shelbyville</x:v>
      </x:c>
      <x:c r="B259" s="1" t="n">
        <x:v>290</x:v>
      </x:c>
      <x:c r="C259" s="1" t="n">
        <x:v>277</x:v>
      </x:c>
      <x:c r="D259" s="1" t="n">
        <x:v>248</x:v>
      </x:c>
      <x:c r="E259" s="1" t="n">
        <x:v>263</x:v>
      </x:c>
      <x:c r="F259" s="1" t="str">
        <x:v>4A</x:v>
      </x:c>
      <x:c r="G259" s="1" t="str">
        <x:v>No</x:v>
      </x:c>
      <x:c r="H259" s="1" t="str">
        <x:v>Shelbyville Central Schools</x:v>
      </x:c>
      <x:c r="I259" s="1" t="n">
        <x:v>1794</x:v>
      </x:c>
      <x:c r="J259" s="1" t="n">
        <x:v>3860</x:v>
      </x:c>
      <x:c r="K259" s="10" t="n">
        <x:f>IF(J259="",0,I259/J259)</x:f>
        <x:v>0.4647668393782383</x:v>
      </x:c>
      <x:c r="L259" s="1" t="n">
        <x:f>SUM(B259:D259)</x:f>
        <x:v>815</x:v>
      </x:c>
      <x:c r="M259" s="11" t="n">
        <x:f>L259*(1-$B$4*K259)</x:f>
        <x:v>663.4860103626943</x:v>
      </x:c>
      <x:c r="N259" s="1" t="n">
        <x:f>COUNTIFS($M$11:$M$326,"&gt;"&amp;M259)+COUNTIFS($M$11:M259,M259)</x:f>
        <x:v>92</x:v>
      </x:c>
      <x:c r="O259" s="1" t="str">
        <x:f>IF(N259&lt;=$D$6,$D$4,IF(N259&lt;=$E$6,$E$4,IF(N259&lt;=$F$6,$F$4,IF(N259&lt;=$G$6,$G$4,IF(N259&lt;=$H$6,$H$4,$I$4)))))</x:f>
        <x:v>5A</x:v>
      </x:c>
      <x:c r="P259" s="1" t="str">
        <x:f>IF(AND(G259="Yes",VALUE(LEFT(F259,1))&gt;VALUE(LEFT(O259,1))),"Yes","No")</x:f>
        <x:v>No</x:v>
      </x:c>
      <x:c r="Q259" s="1" t="str">
        <x:v>Corporation FRL proxy</x:v>
      </x:c>
      <x:c r="R259" s="1" t="str">
        <x:v>7365</x:v>
      </x:c>
      <x:c r="S259" s="1" t="str">
        <x:v>Supplied football classification PDF; 2025–26 grade counts</x:v>
      </x:c>
      <x:c r="T259" s="1" t="str">
        <x:v>Supplied corporation-enrollment-ethnicity-free-reduced-price-meal-status-2006-26.xlsx, 2026 sheet</x:v>
      </x:c>
    </x:row>
    <x:row r="260" ht="20" customHeight="1">
      <x:c r="A260" s="1" t="str">
        <x:v>Shenandoah</x:v>
      </x:c>
      <x:c r="B260" s="1" t="n">
        <x:v>92</x:v>
      </x:c>
      <x:c r="C260" s="1" t="n">
        <x:v>94</x:v>
      </x:c>
      <x:c r="D260" s="1" t="n">
        <x:v>110</x:v>
      </x:c>
      <x:c r="E260" s="1" t="n">
        <x:v>109</x:v>
      </x:c>
      <x:c r="F260" s="1" t="str">
        <x:v>2A</x:v>
      </x:c>
      <x:c r="G260" s="1" t="str">
        <x:v>No</x:v>
      </x:c>
      <x:c r="H260" s="1" t="str">
        <x:v>Shenandoah School Corporation</x:v>
      </x:c>
      <x:c r="I260" s="1" t="n">
        <x:v>762</x:v>
      </x:c>
      <x:c r="J260" s="1" t="n">
        <x:v>1766</x:v>
      </x:c>
      <x:c r="K260" s="10" t="n">
        <x:f>IF(J260="",0,I260/J260)</x:f>
        <x:v>0.43148357870894677</x:v>
      </x:c>
      <x:c r="L260" s="1" t="n">
        <x:f>SUM(B260:D260)</x:f>
        <x:v>296</x:v>
      </x:c>
      <x:c r="M260" s="11" t="n">
        <x:f>L260*(1-$B$4*K260)</x:f>
        <x:v>244.91234428086068</x:v>
      </x:c>
      <x:c r="N260" s="1" t="n">
        <x:f>COUNTIFS($M$11:$M$326,"&gt;"&amp;M260)+COUNTIFS($M$11:M260,M260)</x:f>
        <x:v>232</x:v>
      </x:c>
      <x:c r="O260" s="1" t="str">
        <x:f>IF(N260&lt;=$D$6,$D$4,IF(N260&lt;=$E$6,$E$4,IF(N260&lt;=$F$6,$F$4,IF(N260&lt;=$G$6,$G$4,IF(N260&lt;=$H$6,$H$4,$I$4)))))</x:f>
        <x:v>2A</x:v>
      </x:c>
      <x:c r="P260" s="1" t="str">
        <x:f>IF(AND(G260="Yes",VALUE(LEFT(F260,1))&gt;VALUE(LEFT(O260,1))),"Yes","No")</x:f>
        <x:v>No</x:v>
      </x:c>
      <x:c r="Q260" s="1" t="str">
        <x:v>Corporation FRL proxy</x:v>
      </x:c>
      <x:c r="R260" s="1" t="str">
        <x:v>3435</x:v>
      </x:c>
      <x:c r="S260" s="1" t="str">
        <x:v>Supplied football classification PDF; 2025–26 grade counts</x:v>
      </x:c>
      <x:c r="T260" s="1" t="str">
        <x:v>Supplied corporation-enrollment-ethnicity-free-reduced-price-meal-status-2006-26.xlsx, 2026 sheet</x:v>
      </x:c>
    </x:row>
    <x:row r="261" ht="20" customHeight="1">
      <x:c r="A261" s="1" t="str">
        <x:v>Sheridan</x:v>
      </x:c>
      <x:c r="B261" s="1" t="n">
        <x:v>95</x:v>
      </x:c>
      <x:c r="C261" s="1" t="n">
        <x:v>83</x:v>
      </x:c>
      <x:c r="D261" s="1" t="n">
        <x:v>85</x:v>
      </x:c>
      <x:c r="E261" s="1" t="n">
        <x:v>77</x:v>
      </x:c>
      <x:c r="F261" s="1" t="str">
        <x:v>1A</x:v>
      </x:c>
      <x:c r="G261" s="1" t="str">
        <x:v>No</x:v>
      </x:c>
      <x:c r="H261" s="1" t="str">
        <x:v>Sheridan Community Schools</x:v>
      </x:c>
      <x:c r="I261" s="1" t="n">
        <x:v>428</x:v>
      </x:c>
      <x:c r="J261" s="1" t="n">
        <x:v>1191</x:v>
      </x:c>
      <x:c r="K261" s="10" t="n">
        <x:f>IF(J261="",0,I261/J261)</x:f>
        <x:v>0.3593618807724601</x:v>
      </x:c>
      <x:c r="L261" s="1" t="n">
        <x:f>SUM(B261:D261)</x:f>
        <x:v>263</x:v>
      </x:c>
      <x:c r="M261" s="11" t="n">
        <x:f>L261*(1-$B$4*K261)</x:f>
        <x:v>225.19513014273718</x:v>
      </x:c>
      <x:c r="N261" s="1" t="n">
        <x:f>COUNTIFS($M$11:$M$326,"&gt;"&amp;M261)+COUNTIFS($M$11:M261,M261)</x:f>
        <x:v>246</x:v>
      </x:c>
      <x:c r="O261" s="1" t="str">
        <x:f>IF(N261&lt;=$D$6,$D$4,IF(N261&lt;=$E$6,$E$4,IF(N261&lt;=$F$6,$F$4,IF(N261&lt;=$G$6,$G$4,IF(N261&lt;=$H$6,$H$4,$I$4)))))</x:f>
        <x:v>2A</x:v>
      </x:c>
      <x:c r="P261" s="1" t="str">
        <x:f>IF(AND(G261="Yes",VALUE(LEFT(F261,1))&gt;VALUE(LEFT(O261,1))),"Yes","No")</x:f>
        <x:v>No</x:v>
      </x:c>
      <x:c r="Q261" s="1" t="str">
        <x:v>Corporation FRL proxy</x:v>
      </x:c>
      <x:c r="R261" s="1" t="str">
        <x:v>3055</x:v>
      </x:c>
      <x:c r="S261" s="1" t="str">
        <x:v>Supplied football classification PDF; 2025–26 grade counts</x:v>
      </x:c>
      <x:c r="T261" s="1" t="str">
        <x:v>Supplied corporation-enrollment-ethnicity-free-reduced-price-meal-status-2006-26.xlsx, 2026 sheet</x:v>
      </x:c>
    </x:row>
    <x:row r="262" ht="20" customHeight="1">
      <x:c r="A262" s="1" t="str">
        <x:v>Silver Creek</x:v>
      </x:c>
      <x:c r="B262" s="1" t="n">
        <x:v>276</x:v>
      </x:c>
      <x:c r="C262" s="1" t="n">
        <x:v>258</x:v>
      </x:c>
      <x:c r="D262" s="1" t="n">
        <x:v>250</x:v>
      </x:c>
      <x:c r="E262" s="1" t="n">
        <x:v>225</x:v>
      </x:c>
      <x:c r="F262" s="1" t="str">
        <x:v>4A</x:v>
      </x:c>
      <x:c r="G262" s="1" t="str">
        <x:v>No</x:v>
      </x:c>
      <x:c r="H262" s="1" t="str">
        <x:v>Silver Creek School Corporation</x:v>
      </x:c>
      <x:c r="I262" s="1" t="n">
        <x:v>977</x:v>
      </x:c>
      <x:c r="J262" s="1" t="n">
        <x:v>3189</x:v>
      </x:c>
      <x:c r="K262" s="10" t="n">
        <x:f>IF(J262="",0,I262/J262)</x:f>
        <x:v>0.3063656318595171</x:v>
      </x:c>
      <x:c r="L262" s="1" t="n">
        <x:f>SUM(B262:D262)</x:f>
        <x:v>784</x:v>
      </x:c>
      <x:c r="M262" s="11" t="n">
        <x:f>L262*(1-$B$4*K262)</x:f>
        <x:v>687.9237378488555</x:v>
      </x:c>
      <x:c r="N262" s="1" t="n">
        <x:f>COUNTIFS($M$11:$M$326,"&gt;"&amp;M262)+COUNTIFS($M$11:M262,M262)</x:f>
        <x:v>86</x:v>
      </x:c>
      <x:c r="O262" s="1" t="str">
        <x:f>IF(N262&lt;=$D$6,$D$4,IF(N262&lt;=$E$6,$E$4,IF(N262&lt;=$F$6,$F$4,IF(N262&lt;=$G$6,$G$4,IF(N262&lt;=$H$6,$H$4,$I$4)))))</x:f>
        <x:v>5A</x:v>
      </x:c>
      <x:c r="P262" s="1" t="str">
        <x:f>IF(AND(G262="Yes",VALUE(LEFT(F262,1))&gt;VALUE(LEFT(O262,1))),"Yes","No")</x:f>
        <x:v>No</x:v>
      </x:c>
      <x:c r="Q262" s="1" t="str">
        <x:v>Corporation FRL proxy</x:v>
      </x:c>
      <x:c r="R262" s="1" t="str">
        <x:v>0945</x:v>
      </x:c>
      <x:c r="S262" s="1" t="str">
        <x:v>Supplied football classification PDF; 2025–26 grade counts</x:v>
      </x:c>
      <x:c r="T262" s="1" t="str">
        <x:v>Supplied corporation-enrollment-ethnicity-free-reduced-price-meal-status-2006-26.xlsx, 2026 sheet</x:v>
      </x:c>
    </x:row>
    <x:row r="263" ht="20" customHeight="1">
      <x:c r="A263" s="1" t="str">
        <x:v>South Adams</x:v>
      </x:c>
      <x:c r="B263" s="1" t="n">
        <x:v>80</x:v>
      </x:c>
      <x:c r="C263" s="1" t="n">
        <x:v>95</x:v>
      </x:c>
      <x:c r="D263" s="1" t="n">
        <x:v>87</x:v>
      </x:c>
      <x:c r="E263" s="1" t="n">
        <x:v>64</x:v>
      </x:c>
      <x:c r="F263" s="1" t="str">
        <x:v>1A</x:v>
      </x:c>
      <x:c r="G263" s="1" t="str">
        <x:v>No</x:v>
      </x:c>
      <x:c r="H263" s="1" t="str">
        <x:v>South Adams Schools</x:v>
      </x:c>
      <x:c r="I263" s="1" t="n">
        <x:v>604</x:v>
      </x:c>
      <x:c r="J263" s="1" t="n">
        <x:v>1317</x:v>
      </x:c>
      <x:c r="K263" s="10" t="n">
        <x:f>IF(J263="",0,I263/J263)</x:f>
        <x:v>0.45861807137433563</x:v>
      </x:c>
      <x:c r="L263" s="1" t="n">
        <x:f>SUM(B263:D263)</x:f>
        <x:v>262</x:v>
      </x:c>
      <x:c r="M263" s="11" t="n">
        <x:f>L263*(1-$B$4*K263)</x:f>
        <x:v>213.93682611996962</x:v>
      </x:c>
      <x:c r="N263" s="1" t="n">
        <x:f>COUNTIFS($M$11:$M$326,"&gt;"&amp;M263)+COUNTIFS($M$11:M263,M263)</x:f>
        <x:v>254</x:v>
      </x:c>
      <x:c r="O263" s="1" t="str">
        <x:f>IF(N263&lt;=$D$6,$D$4,IF(N263&lt;=$E$6,$E$4,IF(N263&lt;=$F$6,$F$4,IF(N263&lt;=$G$6,$G$4,IF(N263&lt;=$H$6,$H$4,$I$4)))))</x:f>
        <x:v>2A</x:v>
      </x:c>
      <x:c r="P263" s="1" t="str">
        <x:f>IF(AND(G263="Yes",VALUE(LEFT(F263,1))&gt;VALUE(LEFT(O263,1))),"Yes","No")</x:f>
        <x:v>No</x:v>
      </x:c>
      <x:c r="Q263" s="1" t="str">
        <x:v>Corporation FRL proxy</x:v>
      </x:c>
      <x:c r="R263" s="1" t="str">
        <x:v>0035</x:v>
      </x:c>
      <x:c r="S263" s="1" t="str">
        <x:v>Supplied football classification PDF; 2025–26 grade counts</x:v>
      </x:c>
      <x:c r="T263" s="1" t="str">
        <x:v>Supplied corporation-enrollment-ethnicity-free-reduced-price-meal-status-2006-26.xlsx, 2026 sheet</x:v>
      </x:c>
    </x:row>
    <x:row r="264" ht="20" customHeight="1">
      <x:c r="A264" s="1" t="str">
        <x:v>South Bend Adams</x:v>
      </x:c>
      <x:c r="B264" s="1" t="n">
        <x:v>470</x:v>
      </x:c>
      <x:c r="C264" s="1" t="n">
        <x:v>471</x:v>
      </x:c>
      <x:c r="D264" s="1" t="n">
        <x:v>455</x:v>
      </x:c>
      <x:c r="E264" s="1" t="n">
        <x:v>481</x:v>
      </x:c>
      <x:c r="F264" s="1" t="str">
        <x:v>5A</x:v>
      </x:c>
      <x:c r="G264" s="1" t="str">
        <x:v>No</x:v>
      </x:c>
      <x:c r="H264" s="1" t="str">
        <x:v>South Bend Community School Corp</x:v>
      </x:c>
      <x:c r="I264" s="1" t="n">
        <x:v>7973</x:v>
      </x:c>
      <x:c r="J264" s="1" t="n">
        <x:v>12851</x:v>
      </x:c>
      <x:c r="K264" s="10" t="n">
        <x:f>IF(J264="",0,I264/J264)</x:f>
        <x:v>0.6204186444634658</x:v>
      </x:c>
      <x:c r="L264" s="1" t="n">
        <x:f>SUM(B264:D264)</x:f>
        <x:v>1396</x:v>
      </x:c>
      <x:c r="M264" s="11" t="n">
        <x:f>L264*(1-$B$4*K264)</x:f>
        <x:v>1049.5582289316008</x:v>
      </x:c>
      <x:c r="N264" s="1" t="n">
        <x:f>COUNTIFS($M$11:$M$326,"&gt;"&amp;M264)+COUNTIFS($M$11:M264,M264)</x:f>
        <x:v>45</x:v>
      </x:c>
      <x:c r="O264" s="1" t="str">
        <x:f>IF(N264&lt;=$D$6,$D$4,IF(N264&lt;=$E$6,$E$4,IF(N264&lt;=$F$6,$F$4,IF(N264&lt;=$G$6,$G$4,IF(N264&lt;=$H$6,$H$4,$I$4)))))</x:f>
        <x:v>5A</x:v>
      </x:c>
      <x:c r="P264" s="1" t="str">
        <x:f>IF(AND(G264="Yes",VALUE(LEFT(F264,1))&gt;VALUE(LEFT(O264,1))),"Yes","No")</x:f>
        <x:v>No</x:v>
      </x:c>
      <x:c r="Q264" s="1" t="str">
        <x:v>Corporation FRL proxy</x:v>
      </x:c>
      <x:c r="R264" s="1" t="str">
        <x:v>7205</x:v>
      </x:c>
      <x:c r="S264" s="1" t="str">
        <x:v>Supplied football classification PDF; 2025–26 grade counts</x:v>
      </x:c>
      <x:c r="T264" s="1" t="str">
        <x:v>Supplied corporation-enrollment-ethnicity-free-reduced-price-meal-status-2006-26.xlsx, 2026 sheet</x:v>
      </x:c>
    </x:row>
    <x:row r="265" ht="20" customHeight="1">
      <x:c r="A265" s="1" t="str">
        <x:v>South Bend Riley</x:v>
      </x:c>
      <x:c r="B265" s="1" t="n">
        <x:v>318</x:v>
      </x:c>
      <x:c r="C265" s="1" t="n">
        <x:v>362</x:v>
      </x:c>
      <x:c r="D265" s="1" t="n">
        <x:v>320</x:v>
      </x:c>
      <x:c r="E265" s="1" t="n">
        <x:v>251</x:v>
      </x:c>
      <x:c r="F265" s="1" t="str">
        <x:v>4A</x:v>
      </x:c>
      <x:c r="G265" s="1" t="str">
        <x:v>No</x:v>
      </x:c>
      <x:c r="H265" s="1" t="str">
        <x:v>South Bend Community School Corp</x:v>
      </x:c>
      <x:c r="I265" s="1" t="n">
        <x:v>7973</x:v>
      </x:c>
      <x:c r="J265" s="1" t="n">
        <x:v>12851</x:v>
      </x:c>
      <x:c r="K265" s="10" t="n">
        <x:f>IF(J265="",0,I265/J265)</x:f>
        <x:v>0.6204186444634658</x:v>
      </x:c>
      <x:c r="L265" s="1" t="n">
        <x:f>SUM(B265:D265)</x:f>
        <x:v>1000</x:v>
      </x:c>
      <x:c r="M265" s="11" t="n">
        <x:f>L265*(1-$B$4*K265)</x:f>
        <x:v>751.8325422146137</x:v>
      </x:c>
      <x:c r="N265" s="1" t="n">
        <x:f>COUNTIFS($M$11:$M$326,"&gt;"&amp;M265)+COUNTIFS($M$11:M265,M265)</x:f>
        <x:v>75</x:v>
      </x:c>
      <x:c r="O265" s="1" t="str">
        <x:f>IF(N265&lt;=$D$6,$D$4,IF(N265&lt;=$E$6,$E$4,IF(N265&lt;=$F$6,$F$4,IF(N265&lt;=$G$6,$G$4,IF(N265&lt;=$H$6,$H$4,$I$4)))))</x:f>
        <x:v>5A</x:v>
      </x:c>
      <x:c r="P265" s="1" t="str">
        <x:f>IF(AND(G265="Yes",VALUE(LEFT(F265,1))&gt;VALUE(LEFT(O265,1))),"Yes","No")</x:f>
        <x:v>No</x:v>
      </x:c>
      <x:c r="Q265" s="1" t="str">
        <x:v>Corporation FRL proxy</x:v>
      </x:c>
      <x:c r="R265" s="1" t="str">
        <x:v>7205</x:v>
      </x:c>
      <x:c r="S265" s="1" t="str">
        <x:v>Supplied football classification PDF; 2025–26 grade counts</x:v>
      </x:c>
      <x:c r="T265" s="1" t="str">
        <x:v>Supplied corporation-enrollment-ethnicity-free-reduced-price-meal-status-2006-26.xlsx, 2026 sheet</x:v>
      </x:c>
    </x:row>
    <x:row r="266" ht="20" customHeight="1">
      <x:c r="A266" s="1" t="str">
        <x:v>South Bend Saint Joseph</x:v>
      </x:c>
      <x:c r="B266" s="1" t="n">
        <x:v>250</x:v>
      </x:c>
      <x:c r="C266" s="1" t="n">
        <x:v>222</x:v>
      </x:c>
      <x:c r="D266" s="1" t="n">
        <x:v>228</x:v>
      </x:c>
      <x:c r="E266" s="1" t="n">
        <x:v>222</x:v>
      </x:c>
      <x:c r="F266" s="1" t="str">
        <x:v>4A</x:v>
      </x:c>
      <x:c r="G266" s="1" t="str">
        <x:v>No</x:v>
      </x:c>
      <x:c r="H266" s="1" t="str">
        <x:v>South Bend Saint Joseph</x:v>
      </x:c>
      <x:c r="I266" s="1" t="n">
        <x:v>259</x:v>
      </x:c>
      <x:c r="J266" s="1" t="n">
        <x:v>922</x:v>
      </x:c>
      <x:c r="K266" s="10" t="n">
        <x:f>IF(J266="",0,I266/J266)</x:f>
        <x:v>0.2809110629067245</x:v>
      </x:c>
      <x:c r="L266" s="1" t="n">
        <x:f>SUM(B266:D266)</x:f>
        <x:v>700</x:v>
      </x:c>
      <x:c r="M266" s="11" t="n">
        <x:f>L266*(1-$B$4*K266)</x:f>
        <x:v>621.3449023861172</x:v>
      </x:c>
      <x:c r="N266" s="1" t="n">
        <x:f>COUNTIFS($M$11:$M$326,"&gt;"&amp;M266)+COUNTIFS($M$11:M266,M266)</x:f>
        <x:v>103</x:v>
      </x:c>
      <x:c r="O266" s="1" t="str">
        <x:f>IF(N266&lt;=$D$6,$D$4,IF(N266&lt;=$E$6,$E$4,IF(N266&lt;=$F$6,$F$4,IF(N266&lt;=$G$6,$G$4,IF(N266&lt;=$H$6,$H$4,$I$4)))))</x:f>
        <x:v>4A</x:v>
      </x:c>
      <x:c r="P266" s="1" t="str">
        <x:f>IF(AND(G266="Yes",VALUE(LEFT(F266,1))&gt;VALUE(LEFT(O266,1))),"Yes","No")</x:f>
        <x:v>No</x:v>
      </x:c>
      <x:c r="Q266" s="1" t="str">
        <x:v>School NSLP proxy</x:v>
      </x:c>
      <x:c r="R266" s="1" t="str">
        <x:v>D225</x:v>
      </x:c>
      <x:c r="S266" s="1" t="str">
        <x:v>Supplied football classification PDF; 2025–26 grade counts</x:v>
      </x:c>
      <x:c r="T266" s="1" t="str">
        <x:v>https://www.in.gov/doe/files/FY2026-idoe-enrollment-nslp-report011626.pdf</x:v>
      </x:c>
    </x:row>
    <x:row r="267" ht="20" customHeight="1">
      <x:c r="A267" s="1" t="str">
        <x:v>South Bend Washington</x:v>
      </x:c>
      <x:c r="B267" s="1" t="n">
        <x:v>181</x:v>
      </x:c>
      <x:c r="C267" s="1" t="n">
        <x:v>184</x:v>
      </x:c>
      <x:c r="D267" s="1" t="n">
        <x:v>163</x:v>
      </x:c>
      <x:c r="E267" s="1" t="n">
        <x:v>164</x:v>
      </x:c>
      <x:c r="F267" s="1" t="str">
        <x:v>3A</x:v>
      </x:c>
      <x:c r="G267" s="1" t="str">
        <x:v>No</x:v>
      </x:c>
      <x:c r="H267" s="1" t="str">
        <x:v>South Bend Community School Corp</x:v>
      </x:c>
      <x:c r="I267" s="1" t="n">
        <x:v>7973</x:v>
      </x:c>
      <x:c r="J267" s="1" t="n">
        <x:v>12851</x:v>
      </x:c>
      <x:c r="K267" s="10" t="n">
        <x:f>IF(J267="",0,I267/J267)</x:f>
        <x:v>0.6204186444634658</x:v>
      </x:c>
      <x:c r="L267" s="1" t="n">
        <x:f>SUM(B267:D267)</x:f>
        <x:v>528</x:v>
      </x:c>
      <x:c r="M267" s="11" t="n">
        <x:f>L267*(1-$B$4*K267)</x:f>
        <x:v>396.96758228931606</x:v>
      </x:c>
      <x:c r="N267" s="1" t="n">
        <x:f>COUNTIFS($M$11:$M$326,"&gt;"&amp;M267)+COUNTIFS($M$11:M267,M267)</x:f>
        <x:v>152</x:v>
      </x:c>
      <x:c r="O267" s="1" t="str">
        <x:f>IF(N267&lt;=$D$6,$D$4,IF(N267&lt;=$E$6,$E$4,IF(N267&lt;=$F$6,$F$4,IF(N267&lt;=$G$6,$G$4,IF(N267&lt;=$H$6,$H$4,$I$4)))))</x:f>
        <x:v>4A</x:v>
      </x:c>
      <x:c r="P267" s="1" t="str">
        <x:f>IF(AND(G267="Yes",VALUE(LEFT(F267,1))&gt;VALUE(LEFT(O267,1))),"Yes","No")</x:f>
        <x:v>No</x:v>
      </x:c>
      <x:c r="Q267" s="1" t="str">
        <x:v>Corporation FRL proxy</x:v>
      </x:c>
      <x:c r="R267" s="1" t="str">
        <x:v>7205</x:v>
      </x:c>
      <x:c r="S267" s="1" t="str">
        <x:v>Supplied football classification PDF; 2025–26 grade counts</x:v>
      </x:c>
      <x:c r="T267" s="1" t="str">
        <x:v>Supplied corporation-enrollment-ethnicity-free-reduced-price-meal-status-2006-26.xlsx, 2026 sheet</x:v>
      </x:c>
    </x:row>
    <x:row r="268" ht="20" customHeight="1">
      <x:c r="A268" s="1" t="str">
        <x:v>South Central (Union Mills)</x:v>
      </x:c>
      <x:c r="B268" s="1" t="n">
        <x:v>80</x:v>
      </x:c>
      <x:c r="C268" s="1" t="n">
        <x:v>83</x:v>
      </x:c>
      <x:c r="D268" s="1" t="n">
        <x:v>74</x:v>
      </x:c>
      <x:c r="E268" s="1" t="n">
        <x:v>94</x:v>
      </x:c>
      <x:c r="F268" s="1" t="str">
        <x:v>1A</x:v>
      </x:c>
      <x:c r="G268" s="1" t="str">
        <x:v>No</x:v>
      </x:c>
      <x:c r="H268" s="1" t="str">
        <x:v>South Central Com School Corp</x:v>
      </x:c>
      <x:c r="I268" s="1" t="n">
        <x:v>387</x:v>
      </x:c>
      <x:c r="J268" s="1" t="n">
        <x:v>997</x:v>
      </x:c>
      <x:c r="K268" s="10" t="n">
        <x:f>IF(J268="",0,I268/J268)</x:f>
        <x:v>0.3881644934804413</x:v>
      </x:c>
      <x:c r="L268" s="1" t="n">
        <x:f>SUM(B268:D268)</x:f>
        <x:v>237</x:v>
      </x:c>
      <x:c r="M268" s="11" t="n">
        <x:f>L268*(1-$B$4*K268)</x:f>
        <x:v>200.20200601805416</x:v>
      </x:c>
      <x:c r="N268" s="1" t="n">
        <x:f>COUNTIFS($M$11:$M$326,"&gt;"&amp;M268)+COUNTIFS($M$11:M268,M268)</x:f>
        <x:v>268</x:v>
      </x:c>
      <x:c r="O268" s="1" t="str">
        <x:f>IF(N268&lt;=$D$6,$D$4,IF(N268&lt;=$E$6,$E$4,IF(N268&lt;=$F$6,$F$4,IF(N268&lt;=$G$6,$G$4,IF(N268&lt;=$H$6,$H$4,$I$4)))))</x:f>
        <x:v>2A</x:v>
      </x:c>
      <x:c r="P268" s="1" t="str">
        <x:f>IF(AND(G268="Yes",VALUE(LEFT(F268,1))&gt;VALUE(LEFT(O268,1))),"Yes","No")</x:f>
        <x:v>No</x:v>
      </x:c>
      <x:c r="Q268" s="1" t="str">
        <x:v>Corporation FRL proxy</x:v>
      </x:c>
      <x:c r="R268" s="1" t="str">
        <x:v>4940</x:v>
      </x:c>
      <x:c r="S268" s="1" t="str">
        <x:v>Supplied football classification PDF; 2025–26 grade counts</x:v>
      </x:c>
      <x:c r="T268" s="1" t="str">
        <x:v>Supplied corporation-enrollment-ethnicity-free-reduced-price-meal-status-2006-26.xlsx, 2026 sheet</x:v>
      </x:c>
    </x:row>
    <x:row r="269" ht="20" customHeight="1">
      <x:c r="A269" s="1" t="str">
        <x:v>South Dearborn</x:v>
      </x:c>
      <x:c r="B269" s="1" t="n">
        <x:v>151</x:v>
      </x:c>
      <x:c r="C269" s="1" t="n">
        <x:v>148</x:v>
      </x:c>
      <x:c r="D269" s="1" t="n">
        <x:v>165</x:v>
      </x:c>
      <x:c r="E269" s="1" t="n">
        <x:v>149</x:v>
      </x:c>
      <x:c r="F269" s="1" t="str">
        <x:v>3A</x:v>
      </x:c>
      <x:c r="G269" s="1" t="str">
        <x:v>No</x:v>
      </x:c>
      <x:c r="H269" s="1" t="str">
        <x:v>South Dearborn Community Sch Corp</x:v>
      </x:c>
      <x:c r="I269" s="1" t="n">
        <x:v>886</x:v>
      </x:c>
      <x:c r="J269" s="1" t="n">
        <x:v>1822</x:v>
      </x:c>
      <x:c r="K269" s="10" t="n">
        <x:f>IF(J269="",0,I269/J269)</x:f>
        <x:v>0.4862788144895719</x:v>
      </x:c>
      <x:c r="L269" s="1" t="n">
        <x:f>SUM(B269:D269)</x:f>
        <x:v>464</x:v>
      </x:c>
      <x:c r="M269" s="11" t="n">
        <x:f>L269*(1-$B$4*K269)</x:f>
        <x:v>373.74665203073545</x:v>
      </x:c>
      <x:c r="N269" s="1" t="n">
        <x:f>COUNTIFS($M$11:$M$326,"&gt;"&amp;M269)+COUNTIFS($M$11:M269,M269)</x:f>
        <x:v>162</x:v>
      </x:c>
      <x:c r="O269" s="1" t="str">
        <x:f>IF(N269&lt;=$D$6,$D$4,IF(N269&lt;=$E$6,$E$4,IF(N269&lt;=$F$6,$F$4,IF(N269&lt;=$G$6,$G$4,IF(N269&lt;=$H$6,$H$4,$I$4)))))</x:f>
        <x:v>3A</x:v>
      </x:c>
      <x:c r="P269" s="1" t="str">
        <x:f>IF(AND(G269="Yes",VALUE(LEFT(F269,1))&gt;VALUE(LEFT(O269,1))),"Yes","No")</x:f>
        <x:v>No</x:v>
      </x:c>
      <x:c r="Q269" s="1" t="str">
        <x:v>Corporation FRL proxy</x:v>
      </x:c>
      <x:c r="R269" s="1" t="str">
        <x:v>1600</x:v>
      </x:c>
      <x:c r="S269" s="1" t="str">
        <x:v>Supplied football classification PDF; 2025–26 grade counts</x:v>
      </x:c>
      <x:c r="T269" s="1" t="str">
        <x:v>Supplied corporation-enrollment-ethnicity-free-reduced-price-meal-status-2006-26.xlsx, 2026 sheet</x:v>
      </x:c>
    </x:row>
    <x:row r="270" ht="20" customHeight="1">
      <x:c r="A270" s="1" t="str">
        <x:v>South Decatur</x:v>
      </x:c>
      <x:c r="B270" s="1" t="n">
        <x:v>53</x:v>
      </x:c>
      <x:c r="C270" s="1" t="n">
        <x:v>49</x:v>
      </x:c>
      <x:c r="D270" s="1" t="n">
        <x:v>69</x:v>
      </x:c>
      <x:c r="E270" s="1" t="n">
        <x:v>55</x:v>
      </x:c>
      <x:c r="F270" s="1" t="str">
        <x:v>1A</x:v>
      </x:c>
      <x:c r="G270" s="1" t="str">
        <x:v>No</x:v>
      </x:c>
      <x:c r="H270" s="1" t="str">
        <x:v>Decatur County Community Schools</x:v>
      </x:c>
      <x:c r="I270" s="1" t="n">
        <x:v>801</x:v>
      </x:c>
      <x:c r="J270" s="1" t="n">
        <x:v>1776</x:v>
      </x:c>
      <x:c r="K270" s="10" t="n">
        <x:f>IF(J270="",0,I270/J270)</x:f>
        <x:v>0.4510135135135135</x:v>
      </x:c>
      <x:c r="L270" s="1" t="n">
        <x:f>SUM(B270:D270)</x:f>
        <x:v>171</x:v>
      </x:c>
      <x:c r="M270" s="11" t="n">
        <x:f>L270*(1-$B$4*K270)</x:f>
        <x:v>140.15067567567567</x:v>
      </x:c>
      <x:c r="N270" s="1" t="n">
        <x:f>COUNTIFS($M$11:$M$326,"&gt;"&amp;M270)+COUNTIFS($M$11:M270,M270)</x:f>
        <x:v>304</x:v>
      </x:c>
      <x:c r="O270" s="1" t="str">
        <x:f>IF(N270&lt;=$D$6,$D$4,IF(N270&lt;=$E$6,$E$4,IF(N270&lt;=$F$6,$F$4,IF(N270&lt;=$G$6,$G$4,IF(N270&lt;=$H$6,$H$4,$I$4)))))</x:f>
        <x:v>1A</x:v>
      </x:c>
      <x:c r="P270" s="1" t="str">
        <x:f>IF(AND(G270="Yes",VALUE(LEFT(F270,1))&gt;VALUE(LEFT(O270,1))),"Yes","No")</x:f>
        <x:v>No</x:v>
      </x:c>
      <x:c r="Q270" s="1" t="str">
        <x:v>Corporation FRL proxy</x:v>
      </x:c>
      <x:c r="R270" s="1" t="str">
        <x:v>1655</x:v>
      </x:c>
      <x:c r="S270" s="1" t="str">
        <x:v>Supplied football classification PDF; 2025–26 grade counts</x:v>
      </x:c>
      <x:c r="T270" s="1" t="str">
        <x:v>Supplied corporation-enrollment-ethnicity-free-reduced-price-meal-status-2006-26.xlsx, 2026 sheet</x:v>
      </x:c>
    </x:row>
    <x:row r="271" ht="20" customHeight="1">
      <x:c r="A271" s="1" t="str">
        <x:v>South Newton</x:v>
      </x:c>
      <x:c r="B271" s="1" t="n">
        <x:v>69</x:v>
      </x:c>
      <x:c r="C271" s="1" t="n">
        <x:v>47</x:v>
      </x:c>
      <x:c r="D271" s="1" t="n">
        <x:v>74</x:v>
      </x:c>
      <x:c r="E271" s="1" t="n">
        <x:v>57</x:v>
      </x:c>
      <x:c r="F271" s="1" t="str">
        <x:v>1A</x:v>
      </x:c>
      <x:c r="G271" s="1" t="str">
        <x:v>No</x:v>
      </x:c>
      <x:c r="H271" s="1" t="str">
        <x:v>South Newton School Corp</x:v>
      </x:c>
      <x:c r="I271" s="1" t="n">
        <x:v>390</x:v>
      </x:c>
      <x:c r="J271" s="1" t="n">
        <x:v>841</x:v>
      </x:c>
      <x:c r="K271" s="10" t="n">
        <x:f>IF(J271="",0,I271/J271)</x:f>
        <x:v>0.4637336504161712</x:v>
      </x:c>
      <x:c r="L271" s="1" t="n">
        <x:f>SUM(B271:D271)</x:f>
        <x:v>190</x:v>
      </x:c>
      <x:c r="M271" s="11" t="n">
        <x:f>L271*(1-$B$4*K271)</x:f>
        <x:v>154.756242568371</x:v>
      </x:c>
      <x:c r="N271" s="1" t="n">
        <x:f>COUNTIFS($M$11:$M$326,"&gt;"&amp;M271)+COUNTIFS($M$11:M271,M271)</x:f>
        <x:v>295</x:v>
      </x:c>
      <x:c r="O271" s="1" t="str">
        <x:f>IF(N271&lt;=$D$6,$D$4,IF(N271&lt;=$E$6,$E$4,IF(N271&lt;=$F$6,$F$4,IF(N271&lt;=$G$6,$G$4,IF(N271&lt;=$H$6,$H$4,$I$4)))))</x:f>
        <x:v>1A</x:v>
      </x:c>
      <x:c r="P271" s="1" t="str">
        <x:f>IF(AND(G271="Yes",VALUE(LEFT(F271,1))&gt;VALUE(LEFT(O271,1))),"Yes","No")</x:f>
        <x:v>No</x:v>
      </x:c>
      <x:c r="Q271" s="1" t="str">
        <x:v>Corporation FRL proxy</x:v>
      </x:c>
      <x:c r="R271" s="1" t="str">
        <x:v>5995</x:v>
      </x:c>
      <x:c r="S271" s="1" t="str">
        <x:v>Supplied football classification PDF; 2025–26 grade counts</x:v>
      </x:c>
      <x:c r="T271" s="1" t="str">
        <x:v>Supplied corporation-enrollment-ethnicity-free-reduced-price-meal-status-2006-26.xlsx, 2026 sheet</x:v>
      </x:c>
    </x:row>
    <x:row r="272" ht="20" customHeight="1">
      <x:c r="A272" s="1" t="str">
        <x:v>South Putnam</x:v>
      </x:c>
      <x:c r="B272" s="1" t="n">
        <x:v>88</x:v>
      </x:c>
      <x:c r="C272" s="1" t="n">
        <x:v>80</x:v>
      </x:c>
      <x:c r="D272" s="1" t="n">
        <x:v>83</x:v>
      </x:c>
      <x:c r="E272" s="1" t="n">
        <x:v>85</x:v>
      </x:c>
      <x:c r="F272" s="1" t="str">
        <x:v>2A</x:v>
      </x:c>
      <x:c r="G272" s="1" t="str">
        <x:v>Yes</x:v>
      </x:c>
      <x:c r="H272" s="1" t="str">
        <x:v>South Putnam Community Schools</x:v>
      </x:c>
      <x:c r="I272" s="1" t="n">
        <x:v>467</x:v>
      </x:c>
      <x:c r="J272" s="1" t="n">
        <x:v>1095</x:v>
      </x:c>
      <x:c r="K272" s="10" t="n">
        <x:f>IF(J272="",0,I272/J272)</x:f>
        <x:v>0.42648401826484017</x:v>
      </x:c>
      <x:c r="L272" s="1" t="n">
        <x:f>SUM(B272:D272)</x:f>
        <x:v>251</x:v>
      </x:c>
      <x:c r="M272" s="11" t="n">
        <x:f>L272*(1-$B$4*K272)</x:f>
        <x:v>208.18100456621005</x:v>
      </x:c>
      <x:c r="N272" s="1" t="n">
        <x:f>COUNTIFS($M$11:$M$326,"&gt;"&amp;M272)+COUNTIFS($M$11:M272,M272)</x:f>
        <x:v>260</x:v>
      </x:c>
      <x:c r="O272" s="1" t="str">
        <x:f>IF(N272&lt;=$D$6,$D$4,IF(N272&lt;=$E$6,$E$4,IF(N272&lt;=$F$6,$F$4,IF(N272&lt;=$G$6,$G$4,IF(N272&lt;=$H$6,$H$4,$I$4)))))</x:f>
        <x:v>2A</x:v>
      </x:c>
      <x:c r="P272" s="1" t="str">
        <x:f>IF(AND(G272="Yes",VALUE(LEFT(F272,1))&gt;VALUE(LEFT(O272,1))),"Yes","No")</x:f>
        <x:v>No</x:v>
      </x:c>
      <x:c r="Q272" s="1" t="str">
        <x:v>Corporation FRL proxy</x:v>
      </x:c>
      <x:c r="R272" s="1" t="str">
        <x:v>6705</x:v>
      </x:c>
      <x:c r="S272" s="1" t="str">
        <x:v>Supplied football classification PDF; 2025–26 grade counts</x:v>
      </x:c>
      <x:c r="T272" s="1" t="str">
        <x:v>Supplied corporation-enrollment-ethnicity-free-reduced-price-meal-status-2006-26.xlsx, 2026 sheet</x:v>
      </x:c>
    </x:row>
    <x:row r="273" ht="20" customHeight="1">
      <x:c r="A273" s="1" t="str">
        <x:v>South Spencer</x:v>
      </x:c>
      <x:c r="B273" s="1" t="n">
        <x:v>82</x:v>
      </x:c>
      <x:c r="C273" s="1" t="n">
        <x:v>87</x:v>
      </x:c>
      <x:c r="D273" s="1" t="n">
        <x:v>87</x:v>
      </x:c>
      <x:c r="E273" s="1" t="n">
        <x:v>99</x:v>
      </x:c>
      <x:c r="F273" s="1" t="str">
        <x:v>2A</x:v>
      </x:c>
      <x:c r="G273" s="1" t="str">
        <x:v>No</x:v>
      </x:c>
      <x:c r="H273" s="1" t="str">
        <x:v>South Spencer County Sch Corp</x:v>
      </x:c>
      <x:c r="I273" s="1" t="n">
        <x:v>515</x:v>
      </x:c>
      <x:c r="J273" s="1" t="n">
        <x:v>1060</x:v>
      </x:c>
      <x:c r="K273" s="10" t="n">
        <x:f>IF(J273="",0,I273/J273)</x:f>
        <x:v>0.4858490566037736</x:v>
      </x:c>
      <x:c r="L273" s="1" t="n">
        <x:f>SUM(B273:D273)</x:f>
        <x:v>256</x:v>
      </x:c>
      <x:c r="M273" s="11" t="n">
        <x:f>L273*(1-$B$4*K273)</x:f>
        <x:v>206.24905660377357</x:v>
      </x:c>
      <x:c r="N273" s="1" t="n">
        <x:f>COUNTIFS($M$11:$M$326,"&gt;"&amp;M273)+COUNTIFS($M$11:M273,M273)</x:f>
        <x:v>261</x:v>
      </x:c>
      <x:c r="O273" s="1" t="str">
        <x:f>IF(N273&lt;=$D$6,$D$4,IF(N273&lt;=$E$6,$E$4,IF(N273&lt;=$F$6,$F$4,IF(N273&lt;=$G$6,$G$4,IF(N273&lt;=$H$6,$H$4,$I$4)))))</x:f>
        <x:v>2A</x:v>
      </x:c>
      <x:c r="P273" s="1" t="str">
        <x:f>IF(AND(G273="Yes",VALUE(LEFT(F273,1))&gt;VALUE(LEFT(O273,1))),"Yes","No")</x:f>
        <x:v>No</x:v>
      </x:c>
      <x:c r="Q273" s="1" t="str">
        <x:v>Corporation FRL proxy</x:v>
      </x:c>
      <x:c r="R273" s="1" t="str">
        <x:v>7445</x:v>
      </x:c>
      <x:c r="S273" s="1" t="str">
        <x:v>Supplied football classification PDF; 2025–26 grade counts</x:v>
      </x:c>
      <x:c r="T273" s="1" t="str">
        <x:v>Supplied corporation-enrollment-ethnicity-free-reduced-price-meal-status-2006-26.xlsx, 2026 sheet</x:v>
      </x:c>
    </x:row>
    <x:row r="274" ht="20" customHeight="1">
      <x:c r="A274" s="1" t="str">
        <x:v>South Vermillion</x:v>
      </x:c>
      <x:c r="B274" s="1" t="n">
        <x:v>114</x:v>
      </x:c>
      <x:c r="C274" s="1" t="n">
        <x:v>114</x:v>
      </x:c>
      <x:c r="D274" s="1" t="n">
        <x:v>96</x:v>
      </x:c>
      <x:c r="E274" s="1" t="n">
        <x:v>101</x:v>
      </x:c>
      <x:c r="F274" s="1" t="str">
        <x:v>2A</x:v>
      </x:c>
      <x:c r="G274" s="1" t="str">
        <x:v>No</x:v>
      </x:c>
      <x:c r="H274" s="1" t="str">
        <x:v>South Vermillion Com Sch Corp</x:v>
      </x:c>
      <x:c r="I274" s="1" t="n">
        <x:v>896</x:v>
      </x:c>
      <x:c r="J274" s="1" t="n">
        <x:v>1505</x:v>
      </x:c>
      <x:c r="K274" s="10" t="n">
        <x:f>IF(J274="",0,I274/J274)</x:f>
        <x:v>0.5953488372093023</x:v>
      </x:c>
      <x:c r="L274" s="1" t="n">
        <x:f>SUM(B274:D274)</x:f>
        <x:v>324</x:v>
      </x:c>
      <x:c r="M274" s="11" t="n">
        <x:f>L274*(1-$B$4*K274)</x:f>
        <x:v>246.84279069767442</x:v>
      </x:c>
      <x:c r="N274" s="1" t="n">
        <x:f>COUNTIFS($M$11:$M$326,"&gt;"&amp;M274)+COUNTIFS($M$11:M274,M274)</x:f>
        <x:v>229</x:v>
      </x:c>
      <x:c r="O274" s="1" t="str">
        <x:f>IF(N274&lt;=$D$6,$D$4,IF(N274&lt;=$E$6,$E$4,IF(N274&lt;=$F$6,$F$4,IF(N274&lt;=$G$6,$G$4,IF(N274&lt;=$H$6,$H$4,$I$4)))))</x:f>
        <x:v>2A</x:v>
      </x:c>
      <x:c r="P274" s="1" t="str">
        <x:f>IF(AND(G274="Yes",VALUE(LEFT(F274,1))&gt;VALUE(LEFT(O274,1))),"Yes","No")</x:f>
        <x:v>No</x:v>
      </x:c>
      <x:c r="Q274" s="1" t="str">
        <x:v>Corporation FRL proxy</x:v>
      </x:c>
      <x:c r="R274" s="1" t="str">
        <x:v>8020</x:v>
      </x:c>
      <x:c r="S274" s="1" t="str">
        <x:v>Supplied football classification PDF; 2025–26 grade counts</x:v>
      </x:c>
      <x:c r="T274" s="1" t="str">
        <x:v>Supplied corporation-enrollment-ethnicity-free-reduced-price-meal-status-2006-26.xlsx, 2026 sheet</x:v>
      </x:c>
    </x:row>
    <x:row r="275" ht="20" customHeight="1">
      <x:c r="A275" s="1" t="str">
        <x:v>Southern Wells</x:v>
      </x:c>
      <x:c r="B275" s="1" t="n">
        <x:v>74</x:v>
      </x:c>
      <x:c r="C275" s="1" t="n">
        <x:v>56</x:v>
      </x:c>
      <x:c r="D275" s="1" t="n">
        <x:v>61</x:v>
      </x:c>
      <x:c r="E275" s="1" t="n">
        <x:v>59</x:v>
      </x:c>
      <x:c r="F275" s="1" t="str">
        <x:v>1A</x:v>
      </x:c>
      <x:c r="G275" s="1" t="str">
        <x:v>No</x:v>
      </x:c>
      <x:c r="H275" s="1" t="str">
        <x:v>Southern Wells Com Schools</x:v>
      </x:c>
      <x:c r="I275" s="1" t="n">
        <x:v>344</x:v>
      </x:c>
      <x:c r="J275" s="1" t="n">
        <x:v>869</x:v>
      </x:c>
      <x:c r="K275" s="10" t="n">
        <x:f>IF(J275="",0,I275/J275)</x:f>
        <x:v>0.3958573072497123</x:v>
      </x:c>
      <x:c r="L275" s="1" t="n">
        <x:f>SUM(B275:D275)</x:f>
        <x:v>191</x:v>
      </x:c>
      <x:c r="M275" s="11" t="n">
        <x:f>L275*(1-$B$4*K275)</x:f>
        <x:v>160.75650172612197</x:v>
      </x:c>
      <x:c r="N275" s="1" t="n">
        <x:f>COUNTIFS($M$11:$M$326,"&gt;"&amp;M275)+COUNTIFS($M$11:M275,M275)</x:f>
        <x:v>294</x:v>
      </x:c>
      <x:c r="O275" s="1" t="str">
        <x:f>IF(N275&lt;=$D$6,$D$4,IF(N275&lt;=$E$6,$E$4,IF(N275&lt;=$F$6,$F$4,IF(N275&lt;=$G$6,$G$4,IF(N275&lt;=$H$6,$H$4,$I$4)))))</x:f>
        <x:v>1A</x:v>
      </x:c>
      <x:c r="P275" s="1" t="str">
        <x:f>IF(AND(G275="Yes",VALUE(LEFT(F275,1))&gt;VALUE(LEFT(O275,1))),"Yes","No")</x:f>
        <x:v>No</x:v>
      </x:c>
      <x:c r="Q275" s="1" t="str">
        <x:v>Corporation FRL proxy</x:v>
      </x:c>
      <x:c r="R275" s="1" t="str">
        <x:v>8425</x:v>
      </x:c>
      <x:c r="S275" s="1" t="str">
        <x:v>Supplied football classification PDF; 2025–26 grade counts</x:v>
      </x:c>
      <x:c r="T275" s="1" t="str">
        <x:v>Supplied corporation-enrollment-ethnicity-free-reduced-price-meal-status-2006-26.xlsx, 2026 sheet</x:v>
      </x:c>
    </x:row>
    <x:row r="276" ht="20" customHeight="1">
      <x:c r="A276" s="1" t="str">
        <x:v>Southmont</x:v>
      </x:c>
      <x:c r="B276" s="1" t="n">
        <x:v>136</x:v>
      </x:c>
      <x:c r="C276" s="1" t="n">
        <x:v>146</x:v>
      </x:c>
      <x:c r="D276" s="1" t="n">
        <x:v>108</x:v>
      </x:c>
      <x:c r="E276" s="1" t="n">
        <x:v>103</x:v>
      </x:c>
      <x:c r="F276" s="1" t="str">
        <x:v>2A</x:v>
      </x:c>
      <x:c r="G276" s="1" t="str">
        <x:v>No</x:v>
      </x:c>
      <x:c r="H276" s="1" t="str">
        <x:v>South Montgomery Com Sch Corp</x:v>
      </x:c>
      <x:c r="I276" s="1" t="n">
        <x:v>655</x:v>
      </x:c>
      <x:c r="J276" s="1" t="n">
        <x:v>1698</x:v>
      </x:c>
      <x:c r="K276" s="10" t="n">
        <x:f>IF(J276="",0,I276/J276)</x:f>
        <x:v>0.38574793875147234</x:v>
      </x:c>
      <x:c r="L276" s="1" t="n">
        <x:f>SUM(B276:D276)</x:f>
        <x:v>390</x:v>
      </x:c>
      <x:c r="M276" s="11" t="n">
        <x:f>L276*(1-$B$4*K276)</x:f>
        <x:v>329.8233215547703</x:v>
      </x:c>
      <x:c r="N276" s="1" t="n">
        <x:f>COUNTIFS($M$11:$M$326,"&gt;"&amp;M276)+COUNTIFS($M$11:M276,M276)</x:f>
        <x:v>182</x:v>
      </x:c>
      <x:c r="O276" s="1" t="str">
        <x:f>IF(N276&lt;=$D$6,$D$4,IF(N276&lt;=$E$6,$E$4,IF(N276&lt;=$F$6,$F$4,IF(N276&lt;=$G$6,$G$4,IF(N276&lt;=$H$6,$H$4,$I$4)))))</x:f>
        <x:v>3A</x:v>
      </x:c>
      <x:c r="P276" s="1" t="str">
        <x:f>IF(AND(G276="Yes",VALUE(LEFT(F276,1))&gt;VALUE(LEFT(O276,1))),"Yes","No")</x:f>
        <x:v>No</x:v>
      </x:c>
      <x:c r="Q276" s="1" t="str">
        <x:v>Corporation FRL proxy</x:v>
      </x:c>
      <x:c r="R276" s="1" t="str">
        <x:v>5845</x:v>
      </x:c>
      <x:c r="S276" s="1" t="str">
        <x:v>Supplied football classification PDF; 2025–26 grade counts</x:v>
      </x:c>
      <x:c r="T276" s="1" t="str">
        <x:v>Supplied corporation-enrollment-ethnicity-free-reduced-price-meal-status-2006-26.xlsx, 2026 sheet</x:v>
      </x:c>
    </x:row>
    <x:row r="277" ht="20" customHeight="1">
      <x:c r="A277" s="1" t="str">
        <x:v>Southport</x:v>
      </x:c>
      <x:c r="B277" s="1" t="n">
        <x:v>661</x:v>
      </x:c>
      <x:c r="C277" s="1" t="n">
        <x:v>622</x:v>
      </x:c>
      <x:c r="D277" s="1" t="n">
        <x:v>637</x:v>
      </x:c>
      <x:c r="E277" s="1" t="n">
        <x:v>492</x:v>
      </x:c>
      <x:c r="F277" s="1" t="str">
        <x:v>6A</x:v>
      </x:c>
      <x:c r="G277" s="1" t="str">
        <x:v>No</x:v>
      </x:c>
      <x:c r="H277" s="1" t="str">
        <x:v>Perry Township Schools</x:v>
      </x:c>
      <x:c r="I277" s="1" t="n">
        <x:v>10778</x:v>
      </x:c>
      <x:c r="J277" s="1" t="n">
        <x:v>15726</x:v>
      </x:c>
      <x:c r="K277" s="10" t="n">
        <x:f>IF(J277="",0,I277/J277)</x:f>
        <x:v>0.6853618211878418</x:v>
      </x:c>
      <x:c r="L277" s="1" t="n">
        <x:f>SUM(B277:D277)</x:f>
        <x:v>1920</x:v>
      </x:c>
      <x:c r="M277" s="11" t="n">
        <x:f>L277*(1-$B$4*K277)</x:f>
        <x:v>1393.6421213277372</x:v>
      </x:c>
      <x:c r="N277" s="1" t="n">
        <x:f>COUNTIFS($M$11:$M$326,"&gt;"&amp;M277)+COUNTIFS($M$11:M277,M277)</x:f>
        <x:v>24</x:v>
      </x:c>
      <x:c r="O277" s="1" t="str">
        <x:f>IF(N277&lt;=$D$6,$D$4,IF(N277&lt;=$E$6,$E$4,IF(N277&lt;=$F$6,$F$4,IF(N277&lt;=$G$6,$G$4,IF(N277&lt;=$H$6,$H$4,$I$4)))))</x:f>
        <x:v>6A</x:v>
      </x:c>
      <x:c r="P277" s="1" t="str">
        <x:f>IF(AND(G277="Yes",VALUE(LEFT(F277,1))&gt;VALUE(LEFT(O277,1))),"Yes","No")</x:f>
        <x:v>No</x:v>
      </x:c>
      <x:c r="Q277" s="1" t="str">
        <x:v>Corporation FRL proxy</x:v>
      </x:c>
      <x:c r="R277" s="1" t="str">
        <x:v>5340</x:v>
      </x:c>
      <x:c r="S277" s="1" t="str">
        <x:v>Supplied football classification PDF; 2025–26 grade counts</x:v>
      </x:c>
      <x:c r="T277" s="1" t="str">
        <x:v>Supplied corporation-enrollment-ethnicity-free-reduced-price-meal-status-2006-26.xlsx, 2026 sheet</x:v>
      </x:c>
    </x:row>
    <x:row r="278" ht="20" customHeight="1">
      <x:c r="A278" s="1" t="str">
        <x:v>Southridge</x:v>
      </x:c>
      <x:c r="B278" s="1" t="n">
        <x:v>127</x:v>
      </x:c>
      <x:c r="C278" s="1" t="n">
        <x:v>140</x:v>
      </x:c>
      <x:c r="D278" s="1" t="n">
        <x:v>145</x:v>
      </x:c>
      <x:c r="E278" s="1" t="n">
        <x:v>126</x:v>
      </x:c>
      <x:c r="F278" s="1" t="str">
        <x:v>3A</x:v>
      </x:c>
      <x:c r="G278" s="1" t="str">
        <x:v>No</x:v>
      </x:c>
      <x:c r="H278" s="1" t="str">
        <x:v>Southwest Dubois Co Sch Corp</x:v>
      </x:c>
      <x:c r="I278" s="1" t="n">
        <x:v>1053</x:v>
      </x:c>
      <x:c r="J278" s="1" t="n">
        <x:v>2027</x:v>
      </x:c>
      <x:c r="K278" s="10" t="n">
        <x:f>IF(J278="",0,I278/J278)</x:f>
        <x:v>0.5194869264923533</x:v>
      </x:c>
      <x:c r="L278" s="1" t="n">
        <x:f>SUM(B278:D278)</x:f>
        <x:v>412</x:v>
      </x:c>
      <x:c r="M278" s="11" t="n">
        <x:f>L278*(1-$B$4*K278)</x:f>
        <x:v>326.38855451406016</x:v>
      </x:c>
      <x:c r="N278" s="1" t="n">
        <x:f>COUNTIFS($M$11:$M$326,"&gt;"&amp;M278)+COUNTIFS($M$11:M278,M278)</x:f>
        <x:v>187</x:v>
      </x:c>
      <x:c r="O278" s="1" t="str">
        <x:f>IF(N278&lt;=$D$6,$D$4,IF(N278&lt;=$E$6,$E$4,IF(N278&lt;=$F$6,$F$4,IF(N278&lt;=$G$6,$G$4,IF(N278&lt;=$H$6,$H$4,$I$4)))))</x:f>
        <x:v>3A</x:v>
      </x:c>
      <x:c r="P278" s="1" t="str">
        <x:f>IF(AND(G278="Yes",VALUE(LEFT(F278,1))&gt;VALUE(LEFT(O278,1))),"Yes","No")</x:f>
        <x:v>No</x:v>
      </x:c>
      <x:c r="Q278" s="1" t="str">
        <x:v>Corporation FRL proxy</x:v>
      </x:c>
      <x:c r="R278" s="1" t="str">
        <x:v>2110</x:v>
      </x:c>
      <x:c r="S278" s="1" t="str">
        <x:v>Supplied football classification PDF; 2025–26 grade counts</x:v>
      </x:c>
      <x:c r="T278" s="1" t="str">
        <x:v>Supplied corporation-enrollment-ethnicity-free-reduced-price-meal-status-2006-26.xlsx, 2026 sheet</x:v>
      </x:c>
    </x:row>
    <x:row r="279" ht="20" customHeight="1">
      <x:c r="A279" s="1" t="str">
        <x:v>Southwood</x:v>
      </x:c>
      <x:c r="B279" s="1" t="n">
        <x:v>71</x:v>
      </x:c>
      <x:c r="C279" s="1" t="n">
        <x:v>57</x:v>
      </x:c>
      <x:c r="D279" s="1" t="n">
        <x:v>63</x:v>
      </x:c>
      <x:c r="E279" s="1" t="n">
        <x:v>62</x:v>
      </x:c>
      <x:c r="F279" s="1" t="str">
        <x:v>1A</x:v>
      </x:c>
      <x:c r="G279" s="1" t="str">
        <x:v>No</x:v>
      </x:c>
      <x:c r="H279" s="1" t="str">
        <x:v>MSD Wabash County Schools</x:v>
      </x:c>
      <x:c r="I279" s="1" t="n">
        <x:v>1113</x:v>
      </x:c>
      <x:c r="J279" s="1" t="n">
        <x:v>2237</x:v>
      </x:c>
      <x:c r="K279" s="10" t="n">
        <x:f>IF(J279="",0,I279/J279)</x:f>
        <x:v>0.49754135002235134</x:v>
      </x:c>
      <x:c r="L279" s="1" t="n">
        <x:f>SUM(B279:D279)</x:f>
        <x:v>191</x:v>
      </x:c>
      <x:c r="M279" s="11" t="n">
        <x:f>L279*(1-$B$4*K279)</x:f>
        <x:v>152.98784085829234</x:v>
      </x:c>
      <x:c r="N279" s="1" t="n">
        <x:f>COUNTIFS($M$11:$M$326,"&gt;"&amp;M279)+COUNTIFS($M$11:M279,M279)</x:f>
        <x:v>297</x:v>
      </x:c>
      <x:c r="O279" s="1" t="str">
        <x:f>IF(N279&lt;=$D$6,$D$4,IF(N279&lt;=$E$6,$E$4,IF(N279&lt;=$F$6,$F$4,IF(N279&lt;=$G$6,$G$4,IF(N279&lt;=$H$6,$H$4,$I$4)))))</x:f>
        <x:v>1A</x:v>
      </x:c>
      <x:c r="P279" s="1" t="str">
        <x:f>IF(AND(G279="Yes",VALUE(LEFT(F279,1))&gt;VALUE(LEFT(O279,1))),"Yes","No")</x:f>
        <x:v>No</x:v>
      </x:c>
      <x:c r="Q279" s="1" t="str">
        <x:v>Corporation FRL proxy</x:v>
      </x:c>
      <x:c r="R279" s="1" t="str">
        <x:v>8050</x:v>
      </x:c>
      <x:c r="S279" s="1" t="str">
        <x:v>Supplied football classification PDF; 2025–26 grade counts</x:v>
      </x:c>
      <x:c r="T279" s="1" t="str">
        <x:v>Supplied corporation-enrollment-ethnicity-free-reduced-price-meal-status-2006-26.xlsx, 2026 sheet</x:v>
      </x:c>
    </x:row>
    <x:row r="280" ht="20" customHeight="1">
      <x:c r="A280" s="1" t="str">
        <x:v>Speedway</x:v>
      </x:c>
      <x:c r="B280" s="1" t="n">
        <x:v>138</x:v>
      </x:c>
      <x:c r="C280" s="1" t="n">
        <x:v>153</x:v>
      </x:c>
      <x:c r="D280" s="1" t="n">
        <x:v>154</x:v>
      </x:c>
      <x:c r="E280" s="1" t="n">
        <x:v>133</x:v>
      </x:c>
      <x:c r="F280" s="1" t="str">
        <x:v>3A</x:v>
      </x:c>
      <x:c r="G280" s="1" t="str">
        <x:v>No</x:v>
      </x:c>
      <x:c r="H280" s="1" t="str">
        <x:v>School Town of Speedway</x:v>
      </x:c>
      <x:c r="I280" s="1" t="n">
        <x:v>909</x:v>
      </x:c>
      <x:c r="J280" s="1" t="n">
        <x:v>1707</x:v>
      </x:c>
      <x:c r="K280" s="10" t="n">
        <x:f>IF(J280="",0,I280/J280)</x:f>
        <x:v>0.5325131810193322</x:v>
      </x:c>
      <x:c r="L280" s="1" t="n">
        <x:f>SUM(B280:D280)</x:f>
        <x:v>445</x:v>
      </x:c>
      <x:c r="M280" s="11" t="n">
        <x:f>L280*(1-$B$4*K280)</x:f>
        <x:v>350.21265377855883</x:v>
      </x:c>
      <x:c r="N280" s="1" t="n">
        <x:f>COUNTIFS($M$11:$M$326,"&gt;"&amp;M280)+COUNTIFS($M$11:M280,M280)</x:f>
        <x:v>168</x:v>
      </x:c>
      <x:c r="O280" s="1" t="str">
        <x:f>IF(N280&lt;=$D$6,$D$4,IF(N280&lt;=$E$6,$E$4,IF(N280&lt;=$F$6,$F$4,IF(N280&lt;=$G$6,$G$4,IF(N280&lt;=$H$6,$H$4,$I$4)))))</x:f>
        <x:v>3A</x:v>
      </x:c>
      <x:c r="P280" s="1" t="str">
        <x:f>IF(AND(G280="Yes",VALUE(LEFT(F280,1))&gt;VALUE(LEFT(O280,1))),"Yes","No")</x:f>
        <x:v>No</x:v>
      </x:c>
      <x:c r="Q280" s="1" t="str">
        <x:v>Corporation FRL proxy</x:v>
      </x:c>
      <x:c r="R280" s="1" t="str">
        <x:v>5400</x:v>
      </x:c>
      <x:c r="S280" s="1" t="str">
        <x:v>Supplied football classification PDF; 2025–26 grade counts</x:v>
      </x:c>
      <x:c r="T280" s="1" t="str">
        <x:v>Supplied corporation-enrollment-ethnicity-free-reduced-price-meal-status-2006-26.xlsx, 2026 sheet</x:v>
      </x:c>
    </x:row>
    <x:row r="281" ht="20" customHeight="1">
      <x:c r="A281" s="1" t="str">
        <x:v>Springs Valley</x:v>
      </x:c>
      <x:c r="B281" s="1" t="n">
        <x:v>55</x:v>
      </x:c>
      <x:c r="C281" s="1" t="n">
        <x:v>72</x:v>
      </x:c>
      <x:c r="D281" s="1" t="n">
        <x:v>65</x:v>
      </x:c>
      <x:c r="E281" s="1" t="n">
        <x:v>51</x:v>
      </x:c>
      <x:c r="F281" s="1" t="str">
        <x:v>1A</x:v>
      </x:c>
      <x:c r="G281" s="1" t="str">
        <x:v>No</x:v>
      </x:c>
      <x:c r="H281" s="1" t="str">
        <x:v>Springs Valley Com School Corp</x:v>
      </x:c>
      <x:c r="I281" s="1" t="n">
        <x:v>489</x:v>
      </x:c>
      <x:c r="J281" s="1" t="n">
        <x:v>842</x:v>
      </x:c>
      <x:c r="K281" s="10" t="n">
        <x:f>IF(J281="",0,I281/J281)</x:f>
        <x:v>0.5807600950118765</x:v>
      </x:c>
      <x:c r="L281" s="1" t="n">
        <x:f>SUM(B281:D281)</x:f>
        <x:v>192</x:v>
      </x:c>
      <x:c r="M281" s="11" t="n">
        <x:f>L281*(1-$B$4*K281)</x:f>
        <x:v>147.39762470308787</x:v>
      </x:c>
      <x:c r="N281" s="1" t="n">
        <x:f>COUNTIFS($M$11:$M$326,"&gt;"&amp;M281)+COUNTIFS($M$11:M281,M281)</x:f>
        <x:v>300</x:v>
      </x:c>
      <x:c r="O281" s="1" t="str">
        <x:f>IF(N281&lt;=$D$6,$D$4,IF(N281&lt;=$E$6,$E$4,IF(N281&lt;=$F$6,$F$4,IF(N281&lt;=$G$6,$G$4,IF(N281&lt;=$H$6,$H$4,$I$4)))))</x:f>
        <x:v>1A</x:v>
      </x:c>
      <x:c r="P281" s="1" t="str">
        <x:f>IF(AND(G281="Yes",VALUE(LEFT(F281,1))&gt;VALUE(LEFT(O281,1))),"Yes","No")</x:f>
        <x:v>No</x:v>
      </x:c>
      <x:c r="Q281" s="1" t="str">
        <x:v>Corporation FRL proxy</x:v>
      </x:c>
      <x:c r="R281" s="1" t="str">
        <x:v>6160</x:v>
      </x:c>
      <x:c r="S281" s="1" t="str">
        <x:v>Supplied football classification PDF; 2025–26 grade counts</x:v>
      </x:c>
      <x:c r="T281" s="1" t="str">
        <x:v>Supplied corporation-enrollment-ethnicity-free-reduced-price-meal-status-2006-26.xlsx, 2026 sheet</x:v>
      </x:c>
    </x:row>
    <x:row r="282" ht="20" customHeight="1">
      <x:c r="A282" s="1" t="str">
        <x:v>Sullivan</x:v>
      </x:c>
      <x:c r="B282" s="1" t="n">
        <x:v>125</x:v>
      </x:c>
      <x:c r="C282" s="1" t="n">
        <x:v>145</x:v>
      </x:c>
      <x:c r="D282" s="1" t="n">
        <x:v>113</x:v>
      </x:c>
      <x:c r="E282" s="1" t="n">
        <x:v>138</x:v>
      </x:c>
      <x:c r="F282" s="1" t="str">
        <x:v>3A</x:v>
      </x:c>
      <x:c r="G282" s="1" t="str">
        <x:v>No</x:v>
      </x:c>
      <x:c r="H282" s="1" t="str">
        <x:v>Southwest School Corporation</x:v>
      </x:c>
      <x:c r="I282" s="1" t="n">
        <x:v>893</x:v>
      </x:c>
      <x:c r="J282" s="1" t="n">
        <x:v>1785</x:v>
      </x:c>
      <x:c r="K282" s="10" t="n">
        <x:f>IF(J282="",0,I282/J282)</x:f>
        <x:v>0.5002801120448179</x:v>
      </x:c>
      <x:c r="L282" s="1" t="n">
        <x:f>SUM(B282:D282)</x:f>
        <x:v>383</x:v>
      </x:c>
      <x:c r="M282" s="11" t="n">
        <x:f>L282*(1-$B$4*K282)</x:f>
        <x:v>306.3570868347339</x:v>
      </x:c>
      <x:c r="N282" s="1" t="n">
        <x:f>COUNTIFS($M$11:$M$326,"&gt;"&amp;M282)+COUNTIFS($M$11:M282,M282)</x:f>
        <x:v>197</x:v>
      </x:c>
      <x:c r="O282" s="1" t="str">
        <x:f>IF(N282&lt;=$D$6,$D$4,IF(N282&lt;=$E$6,$E$4,IF(N282&lt;=$F$6,$F$4,IF(N282&lt;=$G$6,$G$4,IF(N282&lt;=$H$6,$H$4,$I$4)))))</x:f>
        <x:v>3A</x:v>
      </x:c>
      <x:c r="P282" s="1" t="str">
        <x:f>IF(AND(G282="Yes",VALUE(LEFT(F282,1))&gt;VALUE(LEFT(O282,1))),"Yes","No")</x:f>
        <x:v>No</x:v>
      </x:c>
      <x:c r="Q282" s="1" t="str">
        <x:v>Corporation FRL proxy</x:v>
      </x:c>
      <x:c r="R282" s="1" t="str">
        <x:v>7715</x:v>
      </x:c>
      <x:c r="S282" s="1" t="str">
        <x:v>Supplied football classification PDF; 2025–26 grade counts</x:v>
      </x:c>
      <x:c r="T282" s="1" t="str">
        <x:v>Supplied corporation-enrollment-ethnicity-free-reduced-price-meal-status-2006-26.xlsx, 2026 sheet</x:v>
      </x:c>
    </x:row>
    <x:row r="283" ht="20" customHeight="1">
      <x:c r="A283" s="1" t="str">
        <x:v>Switzerland County</x:v>
      </x:c>
      <x:c r="B283" s="1" t="n">
        <x:v>105</x:v>
      </x:c>
      <x:c r="C283" s="1" t="n">
        <x:v>97</x:v>
      </x:c>
      <x:c r="D283" s="1" t="n">
        <x:v>118</x:v>
      </x:c>
      <x:c r="E283" s="1" t="n">
        <x:v>105</x:v>
      </x:c>
      <x:c r="F283" s="1" t="str">
        <x:v>2A</x:v>
      </x:c>
      <x:c r="G283" s="1" t="str">
        <x:v>No</x:v>
      </x:c>
      <x:c r="H283" s="1" t="str">
        <x:v>Switzerland County School Corp</x:v>
      </x:c>
      <x:c r="I283" s="1" t="n">
        <x:v>695</x:v>
      </x:c>
      <x:c r="J283" s="1" t="n">
        <x:v>1399</x:v>
      </x:c>
      <x:c r="K283" s="10" t="n">
        <x:f>IF(J283="",0,I283/J283)</x:f>
        <x:v>0.496783416726233</x:v>
      </x:c>
      <x:c r="L283" s="1" t="n">
        <x:f>SUM(B283:D283)</x:f>
        <x:v>320</x:v>
      </x:c>
      <x:c r="M283" s="11" t="n">
        <x:f>L283*(1-$B$4*K283)</x:f>
        <x:v>256.4117226590422</x:v>
      </x:c>
      <x:c r="N283" s="1" t="n">
        <x:f>COUNTIFS($M$11:$M$326,"&gt;"&amp;M283)+COUNTIFS($M$11:M283,M283)</x:f>
        <x:v>225</x:v>
      </x:c>
      <x:c r="O283" s="1" t="str">
        <x:f>IF(N283&lt;=$D$6,$D$4,IF(N283&lt;=$E$6,$E$4,IF(N283&lt;=$F$6,$F$4,IF(N283&lt;=$G$6,$G$4,IF(N283&lt;=$H$6,$H$4,$I$4)))))</x:f>
        <x:v>2A</x:v>
      </x:c>
      <x:c r="P283" s="1" t="str">
        <x:f>IF(AND(G283="Yes",VALUE(LEFT(F283,1))&gt;VALUE(LEFT(O283,1))),"Yes","No")</x:f>
        <x:v>No</x:v>
      </x:c>
      <x:c r="Q283" s="1" t="str">
        <x:v>Corporation FRL proxy</x:v>
      </x:c>
      <x:c r="R283" s="1" t="str">
        <x:v>7775</x:v>
      </x:c>
      <x:c r="S283" s="1" t="str">
        <x:v>Supplied football classification PDF; 2025–26 grade counts</x:v>
      </x:c>
      <x:c r="T283" s="1" t="str">
        <x:v>Supplied corporation-enrollment-ethnicity-free-reduced-price-meal-status-2006-26.xlsx, 2026 sheet</x:v>
      </x:c>
    </x:row>
    <x:row r="284" ht="20" customHeight="1">
      <x:c r="A284" s="1" t="str">
        <x:v>Taylor</x:v>
      </x:c>
      <x:c r="B284" s="1" t="n">
        <x:v>110</x:v>
      </x:c>
      <x:c r="C284" s="1" t="n">
        <x:v>87</x:v>
      </x:c>
      <x:c r="D284" s="1" t="n">
        <x:v>74</x:v>
      </x:c>
      <x:c r="E284" s="1" t="n">
        <x:v>74</x:v>
      </x:c>
      <x:c r="F284" s="1" t="str">
        <x:v>1A</x:v>
      </x:c>
      <x:c r="G284" s="1" t="str">
        <x:v>No</x:v>
      </x:c>
      <x:c r="H284" s="1" t="str">
        <x:v>Taylor Community School Corp</x:v>
      </x:c>
      <x:c r="I284" s="1" t="n">
        <x:v>754</x:v>
      </x:c>
      <x:c r="J284" s="1" t="n">
        <x:v>1151</x:v>
      </x:c>
      <x:c r="K284" s="10" t="n">
        <x:f>IF(J284="",0,I284/J284)</x:f>
        <x:v>0.6550825369244135</x:v>
      </x:c>
      <x:c r="L284" s="1" t="n">
        <x:f>SUM(B284:D284)</x:f>
        <x:v>271</x:v>
      </x:c>
      <x:c r="M284" s="11" t="n">
        <x:f>L284*(1-$B$4*K284)</x:f>
        <x:v>199.98905299739357</x:v>
      </x:c>
      <x:c r="N284" s="1" t="n">
        <x:f>COUNTIFS($M$11:$M$326,"&gt;"&amp;M284)+COUNTIFS($M$11:M284,M284)</x:f>
        <x:v>269</x:v>
      </x:c>
      <x:c r="O284" s="1" t="str">
        <x:f>IF(N284&lt;=$D$6,$D$4,IF(N284&lt;=$E$6,$E$4,IF(N284&lt;=$F$6,$F$4,IF(N284&lt;=$G$6,$G$4,IF(N284&lt;=$H$6,$H$4,$I$4)))))</x:f>
        <x:v>2A</x:v>
      </x:c>
      <x:c r="P284" s="1" t="str">
        <x:f>IF(AND(G284="Yes",VALUE(LEFT(F284,1))&gt;VALUE(LEFT(O284,1))),"Yes","No")</x:f>
        <x:v>No</x:v>
      </x:c>
      <x:c r="Q284" s="1" t="str">
        <x:v>Corporation FRL proxy</x:v>
      </x:c>
      <x:c r="R284" s="1" t="str">
        <x:v>3460</x:v>
      </x:c>
      <x:c r="S284" s="1" t="str">
        <x:v>Supplied football classification PDF; 2025–26 grade counts</x:v>
      </x:c>
      <x:c r="T284" s="1" t="str">
        <x:v>Supplied corporation-enrollment-ethnicity-free-reduced-price-meal-status-2006-26.xlsx, 2026 sheet</x:v>
      </x:c>
    </x:row>
    <x:row r="285" ht="20" customHeight="1">
      <x:c r="A285" s="1" t="str">
        <x:v>Tecumseh</x:v>
      </x:c>
      <x:c r="B285" s="1" t="n">
        <x:v>75</x:v>
      </x:c>
      <x:c r="C285" s="1" t="n">
        <x:v>82</x:v>
      </x:c>
      <x:c r="D285" s="1" t="n">
        <x:v>78</x:v>
      </x:c>
      <x:c r="E285" s="1" t="n">
        <x:v>60</x:v>
      </x:c>
      <x:c r="F285" s="1" t="str">
        <x:v>1A</x:v>
      </x:c>
      <x:c r="G285" s="1" t="str">
        <x:v>No</x:v>
      </x:c>
      <x:c r="H285" s="1" t="str">
        <x:v>Warrick County School Corp</x:v>
      </x:c>
      <x:c r="I285" s="1" t="n">
        <x:v>3430</x:v>
      </x:c>
      <x:c r="J285" s="1" t="n">
        <x:v>9800</x:v>
      </x:c>
      <x:c r="K285" s="10" t="n">
        <x:f>IF(J285="",0,I285/J285)</x:f>
        <x:v>0.35</x:v>
      </x:c>
      <x:c r="L285" s="1" t="n">
        <x:f>SUM(B285:D285)</x:f>
        <x:v>235</x:v>
      </x:c>
      <x:c r="M285" s="11" t="n">
        <x:f>L285*(1-$B$4*K285)</x:f>
        <x:v>202.1</x:v>
      </x:c>
      <x:c r="N285" s="1" t="n">
        <x:f>COUNTIFS($M$11:$M$326,"&gt;"&amp;M285)+COUNTIFS($M$11:M285,M285)</x:f>
        <x:v>266</x:v>
      </x:c>
      <x:c r="O285" s="1" t="str">
        <x:f>IF(N285&lt;=$D$6,$D$4,IF(N285&lt;=$E$6,$E$4,IF(N285&lt;=$F$6,$F$4,IF(N285&lt;=$G$6,$G$4,IF(N285&lt;=$H$6,$H$4,$I$4)))))</x:f>
        <x:v>2A</x:v>
      </x:c>
      <x:c r="P285" s="1" t="str">
        <x:f>IF(AND(G285="Yes",VALUE(LEFT(F285,1))&gt;VALUE(LEFT(O285,1))),"Yes","No")</x:f>
        <x:v>No</x:v>
      </x:c>
      <x:c r="Q285" s="1" t="str">
        <x:v>Corporation FRL proxy</x:v>
      </x:c>
      <x:c r="R285" s="1" t="str">
        <x:v>8130</x:v>
      </x:c>
      <x:c r="S285" s="1" t="str">
        <x:v>Supplied football classification PDF; 2025–26 grade counts</x:v>
      </x:c>
      <x:c r="T285" s="1" t="str">
        <x:v>Supplied corporation-enrollment-ethnicity-free-reduced-price-meal-status-2006-26.xlsx, 2026 sheet</x:v>
      </x:c>
    </x:row>
    <x:row r="286" ht="20" customHeight="1">
      <x:c r="A286" s="1" t="str">
        <x:v>Tell City</x:v>
      </x:c>
      <x:c r="B286" s="1" t="n">
        <x:v>101</x:v>
      </x:c>
      <x:c r="C286" s="1" t="n">
        <x:v>99</x:v>
      </x:c>
      <x:c r="D286" s="1" t="n">
        <x:v>109</x:v>
      </x:c>
      <x:c r="E286" s="1" t="n">
        <x:v>92</x:v>
      </x:c>
      <x:c r="F286" s="1" t="str">
        <x:v>2A</x:v>
      </x:c>
      <x:c r="G286" s="1" t="str">
        <x:v>No</x:v>
      </x:c>
      <x:c r="H286" s="1" t="str">
        <x:v>Tell City-Troy Twp School Corp</x:v>
      </x:c>
      <x:c r="I286" s="1" t="n">
        <x:v>658</x:v>
      </x:c>
      <x:c r="J286" s="1" t="n">
        <x:v>1322</x:v>
      </x:c>
      <x:c r="K286" s="10" t="n">
        <x:f>IF(J286="",0,I286/J286)</x:f>
        <x:v>0.4977307110438729</x:v>
      </x:c>
      <x:c r="L286" s="1" t="n">
        <x:f>SUM(B286:D286)</x:f>
        <x:v>309</x:v>
      </x:c>
      <x:c r="M286" s="11" t="n">
        <x:f>L286*(1-$B$4*K286)</x:f>
        <x:v>247.48048411497732</x:v>
      </x:c>
      <x:c r="N286" s="1" t="n">
        <x:f>COUNTIFS($M$11:$M$326,"&gt;"&amp;M286)+COUNTIFS($M$11:M286,M286)</x:f>
        <x:v>228</x:v>
      </x:c>
      <x:c r="O286" s="1" t="str">
        <x:f>IF(N286&lt;=$D$6,$D$4,IF(N286&lt;=$E$6,$E$4,IF(N286&lt;=$F$6,$F$4,IF(N286&lt;=$G$6,$G$4,IF(N286&lt;=$H$6,$H$4,$I$4)))))</x:f>
        <x:v>2A</x:v>
      </x:c>
      <x:c r="P286" s="1" t="str">
        <x:f>IF(AND(G286="Yes",VALUE(LEFT(F286,1))&gt;VALUE(LEFT(O286,1))),"Yes","No")</x:f>
        <x:v>No</x:v>
      </x:c>
      <x:c r="Q286" s="1" t="str">
        <x:v>Corporation FRL proxy</x:v>
      </x:c>
      <x:c r="R286" s="1" t="str">
        <x:v>6350</x:v>
      </x:c>
      <x:c r="S286" s="1" t="str">
        <x:v>Supplied football classification PDF; 2025–26 grade counts</x:v>
      </x:c>
      <x:c r="T286" s="1" t="str">
        <x:v>Supplied corporation-enrollment-ethnicity-free-reduced-price-meal-status-2006-26.xlsx, 2026 sheet</x:v>
      </x:c>
    </x:row>
    <x:row r="287" ht="20" customHeight="1">
      <x:c r="A287" s="1" t="str">
        <x:v>Terre Haute North Vigo</x:v>
      </x:c>
      <x:c r="B287" s="1" t="n">
        <x:v>376</x:v>
      </x:c>
      <x:c r="C287" s="1" t="n">
        <x:v>375</x:v>
      </x:c>
      <x:c r="D287" s="1" t="n">
        <x:v>333</x:v>
      </x:c>
      <x:c r="E287" s="1" t="n">
        <x:v>316</x:v>
      </x:c>
      <x:c r="F287" s="1" t="str">
        <x:v>5A</x:v>
      </x:c>
      <x:c r="G287" s="1" t="str">
        <x:v>No</x:v>
      </x:c>
      <x:c r="H287" s="1" t="str">
        <x:v>Vigo County School Corp</x:v>
      </x:c>
      <x:c r="I287" s="1" t="n">
        <x:v>7770</x:v>
      </x:c>
      <x:c r="J287" s="1" t="n">
        <x:v>12986</x:v>
      </x:c>
      <x:c r="K287" s="10" t="n">
        <x:f>IF(J287="",0,I287/J287)</x:f>
        <x:v>0.5983366702602803</x:v>
      </x:c>
      <x:c r="L287" s="1" t="n">
        <x:f>SUM(B287:D287)</x:f>
        <x:v>1084</x:v>
      </x:c>
      <x:c r="M287" s="11" t="n">
        <x:f>L287*(1-$B$4*K287)</x:f>
        <x:v>824.5612197751425</x:v>
      </x:c>
      <x:c r="N287" s="1" t="n">
        <x:f>COUNTIFS($M$11:$M$326,"&gt;"&amp;M287)+COUNTIFS($M$11:M287,M287)</x:f>
        <x:v>64</x:v>
      </x:c>
      <x:c r="O287" s="1" t="str">
        <x:f>IF(N287&lt;=$D$6,$D$4,IF(N287&lt;=$E$6,$E$4,IF(N287&lt;=$F$6,$F$4,IF(N287&lt;=$G$6,$G$4,IF(N287&lt;=$H$6,$H$4,$I$4)))))</x:f>
        <x:v>5A</x:v>
      </x:c>
      <x:c r="P287" s="1" t="str">
        <x:f>IF(AND(G287="Yes",VALUE(LEFT(F287,1))&gt;VALUE(LEFT(O287,1))),"Yes","No")</x:f>
        <x:v>No</x:v>
      </x:c>
      <x:c r="Q287" s="1" t="str">
        <x:v>Corporation FRL proxy</x:v>
      </x:c>
      <x:c r="R287" s="1" t="str">
        <x:v>8030</x:v>
      </x:c>
      <x:c r="S287" s="1" t="str">
        <x:v>Supplied football classification PDF; 2025–26 grade counts</x:v>
      </x:c>
      <x:c r="T287" s="1" t="str">
        <x:v>Supplied corporation-enrollment-ethnicity-free-reduced-price-meal-status-2006-26.xlsx, 2026 sheet</x:v>
      </x:c>
    </x:row>
    <x:row r="288" ht="20" customHeight="1">
      <x:c r="A288" s="1" t="str">
        <x:v>Terre Haute South Vigo</x:v>
      </x:c>
      <x:c r="B288" s="1" t="n">
        <x:v>398</x:v>
      </x:c>
      <x:c r="C288" s="1" t="n">
        <x:v>387</x:v>
      </x:c>
      <x:c r="D288" s="1" t="n">
        <x:v>379</x:v>
      </x:c>
      <x:c r="E288" s="1" t="n">
        <x:v>341</x:v>
      </x:c>
      <x:c r="F288" s="1" t="str">
        <x:v>5A</x:v>
      </x:c>
      <x:c r="G288" s="1" t="str">
        <x:v>No</x:v>
      </x:c>
      <x:c r="H288" s="1" t="str">
        <x:v>Vigo County School Corp</x:v>
      </x:c>
      <x:c r="I288" s="1" t="n">
        <x:v>7770</x:v>
      </x:c>
      <x:c r="J288" s="1" t="n">
        <x:v>12986</x:v>
      </x:c>
      <x:c r="K288" s="10" t="n">
        <x:f>IF(J288="",0,I288/J288)</x:f>
        <x:v>0.5983366702602803</x:v>
      </x:c>
      <x:c r="L288" s="1" t="n">
        <x:f>SUM(B288:D288)</x:f>
        <x:v>1164</x:v>
      </x:c>
      <x:c r="M288" s="11" t="n">
        <x:f>L288*(1-$B$4*K288)</x:f>
        <x:v>885.4144463268135</x:v>
      </x:c>
      <x:c r="N288" s="1" t="n">
        <x:f>COUNTIFS($M$11:$M$326,"&gt;"&amp;M288)+COUNTIFS($M$11:M288,M288)</x:f>
        <x:v>59</x:v>
      </x:c>
      <x:c r="O288" s="1" t="str">
        <x:f>IF(N288&lt;=$D$6,$D$4,IF(N288&lt;=$E$6,$E$4,IF(N288&lt;=$F$6,$F$4,IF(N288&lt;=$G$6,$G$4,IF(N288&lt;=$H$6,$H$4,$I$4)))))</x:f>
        <x:v>5A</x:v>
      </x:c>
      <x:c r="P288" s="1" t="str">
        <x:f>IF(AND(G288="Yes",VALUE(LEFT(F288,1))&gt;VALUE(LEFT(O288,1))),"Yes","No")</x:f>
        <x:v>No</x:v>
      </x:c>
      <x:c r="Q288" s="1" t="str">
        <x:v>Corporation FRL proxy</x:v>
      </x:c>
      <x:c r="R288" s="1" t="str">
        <x:v>8030</x:v>
      </x:c>
      <x:c r="S288" s="1" t="str">
        <x:v>Supplied football classification PDF; 2025–26 grade counts</x:v>
      </x:c>
      <x:c r="T288" s="1" t="str">
        <x:v>Supplied corporation-enrollment-ethnicity-free-reduced-price-meal-status-2006-26.xlsx, 2026 sheet</x:v>
      </x:c>
    </x:row>
    <x:row r="289" ht="20" customHeight="1">
      <x:c r="A289" s="1" t="str">
        <x:v>Tindley</x:v>
      </x:c>
      <x:c r="B289" s="1" t="n">
        <x:v>59</x:v>
      </x:c>
      <x:c r="C289" s="1" t="n">
        <x:v>39</x:v>
      </x:c>
      <x:c r="D289" s="1" t="n">
        <x:v>50</x:v>
      </x:c>
      <x:c r="E289" s="1" t="n">
        <x:v>30</x:v>
      </x:c>
      <x:c r="F289" s="1" t="str">
        <x:v>1A</x:v>
      </x:c>
      <x:c r="G289" s="1" t="str">
        <x:v>No</x:v>
      </x:c>
      <x:c r="H289" s="1" t="str">
        <x:v>Charles A Tindley Accelerated Sch</x:v>
      </x:c>
      <x:c r="I289" s="1" t="n">
        <x:v>188</x:v>
      </x:c>
      <x:c r="J289" s="1" t="n">
        <x:v>296</x:v>
      </x:c>
      <x:c r="K289" s="10" t="n">
        <x:f>IF(J289="",0,I289/J289)</x:f>
        <x:v>0.6351351351351351</x:v>
      </x:c>
      <x:c r="L289" s="1" t="n">
        <x:f>SUM(B289:D289)</x:f>
        <x:v>148</x:v>
      </x:c>
      <x:c r="M289" s="11" t="n">
        <x:f>L289*(1-$B$4*K289)</x:f>
        <x:v>110.39999999999999</x:v>
      </x:c>
      <x:c r="N289" s="1" t="n">
        <x:f>COUNTIFS($M$11:$M$326,"&gt;"&amp;M289)+COUNTIFS($M$11:M289,M289)</x:f>
        <x:v>313</x:v>
      </x:c>
      <x:c r="O289" s="1" t="str">
        <x:f>IF(N289&lt;=$D$6,$D$4,IF(N289&lt;=$E$6,$E$4,IF(N289&lt;=$F$6,$F$4,IF(N289&lt;=$G$6,$G$4,IF(N289&lt;=$H$6,$H$4,$I$4)))))</x:f>
        <x:v>1A</x:v>
      </x:c>
      <x:c r="P289" s="1" t="str">
        <x:f>IF(AND(G289="Yes",VALUE(LEFT(F289,1))&gt;VALUE(LEFT(O289,1))),"Yes","No")</x:f>
        <x:v>No</x:v>
      </x:c>
      <x:c r="Q289" s="1" t="str">
        <x:v>Corporation FRL proxy</x:v>
      </x:c>
      <x:c r="R289" s="1" t="str">
        <x:v>9445</x:v>
      </x:c>
      <x:c r="S289" s="1" t="str">
        <x:v>Supplied football classification PDF; 2025–26 grade counts</x:v>
      </x:c>
      <x:c r="T289" s="1" t="str">
        <x:v>Supplied corporation-enrollment-ethnicity-free-reduced-price-meal-status-2006-26.xlsx, 2026 sheet</x:v>
      </x:c>
    </x:row>
    <x:row r="290" ht="20" customHeight="1">
      <x:c r="A290" s="1" t="str">
        <x:v>Tippecanoe Valley</x:v>
      </x:c>
      <x:c r="B290" s="1" t="n">
        <x:v>140</x:v>
      </x:c>
      <x:c r="C290" s="1" t="n">
        <x:v>150</x:v>
      </x:c>
      <x:c r="D290" s="1" t="n">
        <x:v>129</x:v>
      </x:c>
      <x:c r="E290" s="1" t="n">
        <x:v>143</x:v>
      </x:c>
      <x:c r="F290" s="1" t="str">
        <x:v>3A</x:v>
      </x:c>
      <x:c r="G290" s="1" t="str">
        <x:v>No</x:v>
      </x:c>
      <x:c r="H290" s="1" t="str">
        <x:v>Tippecanoe Valley School Corp</x:v>
      </x:c>
      <x:c r="I290" s="1" t="n">
        <x:v>916</x:v>
      </x:c>
      <x:c r="J290" s="1" t="n">
        <x:v>1712</x:v>
      </x:c>
      <x:c r="K290" s="10" t="n">
        <x:f>IF(J290="",0,I290/J290)</x:f>
        <x:v>0.5350467289719626</x:v>
      </x:c>
      <x:c r="L290" s="1" t="n">
        <x:f>SUM(B290:D290)</x:f>
        <x:v>419</x:v>
      </x:c>
      <x:c r="M290" s="11" t="n">
        <x:f>L290*(1-$B$4*K290)</x:f>
        <x:v>329.32616822429907</x:v>
      </x:c>
      <x:c r="N290" s="1" t="n">
        <x:f>COUNTIFS($M$11:$M$326,"&gt;"&amp;M290)+COUNTIFS($M$11:M290,M290)</x:f>
        <x:v>184</x:v>
      </x:c>
      <x:c r="O290" s="1" t="str">
        <x:f>IF(N290&lt;=$D$6,$D$4,IF(N290&lt;=$E$6,$E$4,IF(N290&lt;=$F$6,$F$4,IF(N290&lt;=$G$6,$G$4,IF(N290&lt;=$H$6,$H$4,$I$4)))))</x:f>
        <x:v>3A</x:v>
      </x:c>
      <x:c r="P290" s="1" t="str">
        <x:f>IF(AND(G290="Yes",VALUE(LEFT(F290,1))&gt;VALUE(LEFT(O290,1))),"Yes","No")</x:f>
        <x:v>No</x:v>
      </x:c>
      <x:c r="Q290" s="1" t="str">
        <x:v>Corporation FRL proxy</x:v>
      </x:c>
      <x:c r="R290" s="1" t="str">
        <x:v>4445</x:v>
      </x:c>
      <x:c r="S290" s="1" t="str">
        <x:v>Supplied football classification PDF; 2025–26 grade counts</x:v>
      </x:c>
      <x:c r="T290" s="1" t="str">
        <x:v>Supplied corporation-enrollment-ethnicity-free-reduced-price-meal-status-2006-26.xlsx, 2026 sheet</x:v>
      </x:c>
    </x:row>
    <x:row r="291" ht="20" customHeight="1">
      <x:c r="A291" s="1" t="str">
        <x:v>Tipton</x:v>
      </x:c>
      <x:c r="B291" s="1" t="n">
        <x:v>100</x:v>
      </x:c>
      <x:c r="C291" s="1" t="n">
        <x:v>107</x:v>
      </x:c>
      <x:c r="D291" s="1" t="n">
        <x:v>137</x:v>
      </x:c>
      <x:c r="E291" s="1" t="n">
        <x:v>108</x:v>
      </x:c>
      <x:c r="F291" s="1" t="str">
        <x:v>2A</x:v>
      </x:c>
      <x:c r="G291" s="1" t="str">
        <x:v>No</x:v>
      </x:c>
      <x:c r="H291" s="1" t="str">
        <x:v>Tipton Community School Corp</x:v>
      </x:c>
      <x:c r="I291" s="1" t="n">
        <x:v>559</x:v>
      </x:c>
      <x:c r="J291" s="1" t="n">
        <x:v>1406</x:v>
      </x:c>
      <x:c r="K291" s="10" t="n">
        <x:f>IF(J291="",0,I291/J291)</x:f>
        <x:v>0.39758179231863444</x:v>
      </x:c>
      <x:c r="L291" s="1" t="n">
        <x:f>SUM(B291:D291)</x:f>
        <x:v>344</x:v>
      </x:c>
      <x:c r="M291" s="11" t="n">
        <x:f>L291*(1-$B$4*K291)</x:f>
        <x:v>289.2927453769559</x:v>
      </x:c>
      <x:c r="N291" s="1" t="n">
        <x:f>COUNTIFS($M$11:$M$326,"&gt;"&amp;M291)+COUNTIFS($M$11:M291,M291)</x:f>
        <x:v>204</x:v>
      </x:c>
      <x:c r="O291" s="1" t="str">
        <x:f>IF(N291&lt;=$D$6,$D$4,IF(N291&lt;=$E$6,$E$4,IF(N291&lt;=$F$6,$F$4,IF(N291&lt;=$G$6,$G$4,IF(N291&lt;=$H$6,$H$4,$I$4)))))</x:f>
        <x:v>3A</x:v>
      </x:c>
      <x:c r="P291" s="1" t="str">
        <x:f>IF(AND(G291="Yes",VALUE(LEFT(F291,1))&gt;VALUE(LEFT(O291,1))),"Yes","No")</x:f>
        <x:v>No</x:v>
      </x:c>
      <x:c r="Q291" s="1" t="str">
        <x:v>Corporation FRL proxy</x:v>
      </x:c>
      <x:c r="R291" s="1" t="str">
        <x:v>7945</x:v>
      </x:c>
      <x:c r="S291" s="1" t="str">
        <x:v>Supplied football classification PDF; 2025–26 grade counts</x:v>
      </x:c>
      <x:c r="T291" s="1" t="str">
        <x:v>Supplied corporation-enrollment-ethnicity-free-reduced-price-meal-status-2006-26.xlsx, 2026 sheet</x:v>
      </x:c>
    </x:row>
    <x:row r="292" ht="20" customHeight="1">
      <x:c r="A292" s="1" t="str">
        <x:v>Tri</x:v>
      </x:c>
      <x:c r="B292" s="1" t="n">
        <x:v>61</x:v>
      </x:c>
      <x:c r="C292" s="1" t="n">
        <x:v>56</x:v>
      </x:c>
      <x:c r="D292" s="1" t="n">
        <x:v>53</x:v>
      </x:c>
      <x:c r="E292" s="1" t="n">
        <x:v>80</x:v>
      </x:c>
      <x:c r="F292" s="1" t="str">
        <x:v>1A</x:v>
      </x:c>
      <x:c r="G292" s="1" t="str">
        <x:v>No</x:v>
      </x:c>
      <x:c r="H292" s="1" t="str">
        <x:v>South Henry School Corp</x:v>
      </x:c>
      <x:c r="I292" s="1" t="n">
        <x:v>305</x:v>
      </x:c>
      <x:c r="J292" s="1" t="n">
        <x:v>782</x:v>
      </x:c>
      <x:c r="K292" s="10" t="n">
        <x:f>IF(J292="",0,I292/J292)</x:f>
        <x:v>0.3900255754475703</x:v>
      </x:c>
      <x:c r="L292" s="1" t="n">
        <x:f>SUM(B292:D292)</x:f>
        <x:v>170</x:v>
      </x:c>
      <x:c r="M292" s="11" t="n">
        <x:f>L292*(1-$B$4*K292)</x:f>
        <x:v>143.47826086956522</x:v>
      </x:c>
      <x:c r="N292" s="1" t="n">
        <x:f>COUNTIFS($M$11:$M$326,"&gt;"&amp;M292)+COUNTIFS($M$11:M292,M292)</x:f>
        <x:v>303</x:v>
      </x:c>
      <x:c r="O292" s="1" t="str">
        <x:f>IF(N292&lt;=$D$6,$D$4,IF(N292&lt;=$E$6,$E$4,IF(N292&lt;=$F$6,$F$4,IF(N292&lt;=$G$6,$G$4,IF(N292&lt;=$H$6,$H$4,$I$4)))))</x:f>
        <x:v>1A</x:v>
      </x:c>
      <x:c r="P292" s="1" t="str">
        <x:f>IF(AND(G292="Yes",VALUE(LEFT(F292,1))&gt;VALUE(LEFT(O292,1))),"Yes","No")</x:f>
        <x:v>No</x:v>
      </x:c>
      <x:c r="Q292" s="1" t="str">
        <x:v>Corporation FRL proxy</x:v>
      </x:c>
      <x:c r="R292" s="1" t="str">
        <x:v>3415</x:v>
      </x:c>
      <x:c r="S292" s="1" t="str">
        <x:v>Supplied football classification PDF; 2025–26 grade counts</x:v>
      </x:c>
      <x:c r="T292" s="1" t="str">
        <x:v>Supplied corporation-enrollment-ethnicity-free-reduced-price-meal-status-2006-26.xlsx, 2026 sheet</x:v>
      </x:c>
    </x:row>
    <x:row r="293" ht="20" customHeight="1">
      <x:c r="A293" s="1" t="str">
        <x:v>Tri-Central</x:v>
      </x:c>
      <x:c r="B293" s="1" t="n">
        <x:v>51</x:v>
      </x:c>
      <x:c r="C293" s="1" t="n">
        <x:v>52</x:v>
      </x:c>
      <x:c r="D293" s="1" t="n">
        <x:v>46</x:v>
      </x:c>
      <x:c r="E293" s="1" t="n">
        <x:v>59</x:v>
      </x:c>
      <x:c r="F293" s="1" t="str">
        <x:v>1A</x:v>
      </x:c>
      <x:c r="G293" s="1" t="str">
        <x:v>No</x:v>
      </x:c>
      <x:c r="H293" s="1" t="str">
        <x:v>Tri-Central Community Schools</x:v>
      </x:c>
      <x:c r="I293" s="1" t="n">
        <x:v>360</x:v>
      </x:c>
      <x:c r="J293" s="1" t="n">
        <x:v>763</x:v>
      </x:c>
      <x:c r="K293" s="10" t="n">
        <x:f>IF(J293="",0,I293/J293)</x:f>
        <x:v>0.47182175622542594</x:v>
      </x:c>
      <x:c r="L293" s="1" t="n">
        <x:f>SUM(B293:D293)</x:f>
        <x:v>149</x:v>
      </x:c>
      <x:c r="M293" s="11" t="n">
        <x:f>L293*(1-$B$4*K293)</x:f>
        <x:v>120.87942332896462</x:v>
      </x:c>
      <x:c r="N293" s="1" t="n">
        <x:f>COUNTIFS($M$11:$M$326,"&gt;"&amp;M293)+COUNTIFS($M$11:M293,M293)</x:f>
        <x:v>310</x:v>
      </x:c>
      <x:c r="O293" s="1" t="str">
        <x:f>IF(N293&lt;=$D$6,$D$4,IF(N293&lt;=$E$6,$E$4,IF(N293&lt;=$F$6,$F$4,IF(N293&lt;=$G$6,$G$4,IF(N293&lt;=$H$6,$H$4,$I$4)))))</x:f>
        <x:v>1A</x:v>
      </x:c>
      <x:c r="P293" s="1" t="str">
        <x:f>IF(AND(G293="Yes",VALUE(LEFT(F293,1))&gt;VALUE(LEFT(O293,1))),"Yes","No")</x:f>
        <x:v>No</x:v>
      </x:c>
      <x:c r="Q293" s="1" t="str">
        <x:v>Corporation FRL proxy</x:v>
      </x:c>
      <x:c r="R293" s="1" t="str">
        <x:v>7935</x:v>
      </x:c>
      <x:c r="S293" s="1" t="str">
        <x:v>Supplied football classification PDF; 2025–26 grade counts</x:v>
      </x:c>
      <x:c r="T293" s="1" t="str">
        <x:v>Supplied corporation-enrollment-ethnicity-free-reduced-price-meal-status-2006-26.xlsx, 2026 sheet</x:v>
      </x:c>
    </x:row>
    <x:row r="294" ht="20" customHeight="1">
      <x:c r="A294" s="1" t="str">
        <x:v>Tri-County</x:v>
      </x:c>
      <x:c r="B294" s="1" t="n">
        <x:v>52</x:v>
      </x:c>
      <x:c r="C294" s="1" t="n">
        <x:v>46</x:v>
      </x:c>
      <x:c r="D294" s="1" t="n">
        <x:v>49</x:v>
      </x:c>
      <x:c r="E294" s="1" t="n">
        <x:v>53</x:v>
      </x:c>
      <x:c r="F294" s="1" t="str">
        <x:v>1A</x:v>
      </x:c>
      <x:c r="G294" s="1" t="str">
        <x:v>No</x:v>
      </x:c>
      <x:c r="H294" s="1" t="str">
        <x:v>Tri-County School Corporation</x:v>
      </x:c>
      <x:c r="I294" s="1" t="n">
        <x:v>300</x:v>
      </x:c>
      <x:c r="J294" s="1" t="n">
        <x:v>771</x:v>
      </x:c>
      <x:c r="K294" s="10" t="n">
        <x:f>IF(J294="",0,I294/J294)</x:f>
        <x:v>0.38910505836575876</x:v>
      </x:c>
      <x:c r="L294" s="1" t="n">
        <x:f>SUM(B294:D294)</x:f>
        <x:v>147</x:v>
      </x:c>
      <x:c r="M294" s="11" t="n">
        <x:f>L294*(1-$B$4*K294)</x:f>
        <x:v>124.12062256809338</x:v>
      </x:c>
      <x:c r="N294" s="1" t="n">
        <x:f>COUNTIFS($M$11:$M$326,"&gt;"&amp;M294)+COUNTIFS($M$11:M294,M294)</x:f>
        <x:v>307</x:v>
      </x:c>
      <x:c r="O294" s="1" t="str">
        <x:f>IF(N294&lt;=$D$6,$D$4,IF(N294&lt;=$E$6,$E$4,IF(N294&lt;=$F$6,$F$4,IF(N294&lt;=$G$6,$G$4,IF(N294&lt;=$H$6,$H$4,$I$4)))))</x:f>
        <x:v>1A</x:v>
      </x:c>
      <x:c r="P294" s="1" t="str">
        <x:f>IF(AND(G294="Yes",VALUE(LEFT(F294,1))&gt;VALUE(LEFT(O294,1))),"Yes","No")</x:f>
        <x:v>No</x:v>
      </x:c>
      <x:c r="Q294" s="1" t="str">
        <x:v>Corporation FRL proxy</x:v>
      </x:c>
      <x:c r="R294" s="1" t="str">
        <x:v>8535</x:v>
      </x:c>
      <x:c r="S294" s="1" t="str">
        <x:v>Supplied football classification PDF; 2025–26 grade counts</x:v>
      </x:c>
      <x:c r="T294" s="1" t="str">
        <x:v>Supplied corporation-enrollment-ethnicity-free-reduced-price-meal-status-2006-26.xlsx, 2026 sheet</x:v>
      </x:c>
    </x:row>
    <x:row r="295" ht="20" customHeight="1">
      <x:c r="A295" s="1" t="str">
        <x:v>Tri-West Hendricks</x:v>
      </x:c>
      <x:c r="B295" s="1" t="n">
        <x:v>136</x:v>
      </x:c>
      <x:c r="C295" s="1" t="n">
        <x:v>146</x:v>
      </x:c>
      <x:c r="D295" s="1" t="n">
        <x:v>159</x:v>
      </x:c>
      <x:c r="E295" s="1" t="n">
        <x:v>123</x:v>
      </x:c>
      <x:c r="F295" s="1" t="str">
        <x:v>3A</x:v>
      </x:c>
      <x:c r="G295" s="1" t="str">
        <x:v>No</x:v>
      </x:c>
      <x:c r="H295" s="1" t="str">
        <x:v>North West Hendricks Schools</x:v>
      </x:c>
      <x:c r="I295" s="1" t="n">
        <x:v>453</x:v>
      </x:c>
      <x:c r="J295" s="1" t="n">
        <x:v>1923</x:v>
      </x:c>
      <x:c r="K295" s="10" t="n">
        <x:f>IF(J295="",0,I295/J295)</x:f>
        <x:v>0.23556942277691106</x:v>
      </x:c>
      <x:c r="L295" s="1" t="n">
        <x:f>SUM(B295:D295)</x:f>
        <x:v>441</x:v>
      </x:c>
      <x:c r="M295" s="11" t="n">
        <x:f>L295*(1-$B$4*K295)</x:f>
        <x:v>399.4455538221529</x:v>
      </x:c>
      <x:c r="N295" s="1" t="n">
        <x:f>COUNTIFS($M$11:$M$326,"&gt;"&amp;M295)+COUNTIFS($M$11:M295,M295)</x:f>
        <x:v>150</x:v>
      </x:c>
      <x:c r="O295" s="1" t="str">
        <x:f>IF(N295&lt;=$D$6,$D$4,IF(N295&lt;=$E$6,$E$4,IF(N295&lt;=$F$6,$F$4,IF(N295&lt;=$G$6,$G$4,IF(N295&lt;=$H$6,$H$4,$I$4)))))</x:f>
        <x:v>4A</x:v>
      </x:c>
      <x:c r="P295" s="1" t="str">
        <x:f>IF(AND(G295="Yes",VALUE(LEFT(F295,1))&gt;VALUE(LEFT(O295,1))),"Yes","No")</x:f>
        <x:v>No</x:v>
      </x:c>
      <x:c r="Q295" s="1" t="str">
        <x:v>Corporation FRL proxy</x:v>
      </x:c>
      <x:c r="R295" s="1" t="str">
        <x:v>3295</x:v>
      </x:c>
      <x:c r="S295" s="1" t="str">
        <x:v>Supplied football classification PDF; 2025–26 grade counts</x:v>
      </x:c>
      <x:c r="T295" s="1" t="str">
        <x:v>Supplied corporation-enrollment-ethnicity-free-reduced-price-meal-status-2006-26.xlsx, 2026 sheet</x:v>
      </x:c>
    </x:row>
    <x:row r="296" ht="20" customHeight="1">
      <x:c r="A296" s="1" t="str">
        <x:v>Trinity Lutheran</x:v>
      </x:c>
      <x:c r="B296" s="1" t="n">
        <x:v>64</x:v>
      </x:c>
      <x:c r="C296" s="1" t="n">
        <x:v>56</x:v>
      </x:c>
      <x:c r="D296" s="1" t="n">
        <x:v>64</x:v>
      </x:c>
      <x:c r="E296" s="1" t="n">
        <x:v>28</x:v>
      </x:c>
      <x:c r="F296" s="1" t="str">
        <x:v>1A</x:v>
      </x:c>
      <x:c r="G296" s="1" t="str">
        <x:v>No</x:v>
      </x:c>
      <x:c r="H296" s="1" t="str">
        <x:v>Trinity Lutheran</x:v>
      </x:c>
      <x:c r="I296" s="1" t="n">
        <x:v>20</x:v>
      </x:c>
      <x:c r="J296" s="1" t="n">
        <x:v>212</x:v>
      </x:c>
      <x:c r="K296" s="10" t="n">
        <x:f>IF(J296="",0,I296/J296)</x:f>
        <x:v>0.09433962264150944</x:v>
      </x:c>
      <x:c r="L296" s="1" t="n">
        <x:f>SUM(B296:D296)</x:f>
        <x:v>184</x:v>
      </x:c>
      <x:c r="M296" s="11" t="n">
        <x:f>L296*(1-$B$4*K296)</x:f>
        <x:v>177.0566037735849</x:v>
      </x:c>
      <x:c r="N296" s="1" t="n">
        <x:f>COUNTIFS($M$11:$M$326,"&gt;"&amp;M296)+COUNTIFS($M$11:M296,M296)</x:f>
        <x:v>286</x:v>
      </x:c>
      <x:c r="O296" s="1" t="str">
        <x:f>IF(N296&lt;=$D$6,$D$4,IF(N296&lt;=$E$6,$E$4,IF(N296&lt;=$F$6,$F$4,IF(N296&lt;=$G$6,$G$4,IF(N296&lt;=$H$6,$H$4,$I$4)))))</x:f>
        <x:v>2A</x:v>
      </x:c>
      <x:c r="P296" s="1" t="str">
        <x:f>IF(AND(G296="Yes",VALUE(LEFT(F296,1))&gt;VALUE(LEFT(O296,1))),"Yes","No")</x:f>
        <x:v>No</x:v>
      </x:c>
      <x:c r="Q296" s="1" t="str">
        <x:v>School NSLP proxy</x:v>
      </x:c>
      <x:c r="R296" s="1" t="str">
        <x:v>B452</x:v>
      </x:c>
      <x:c r="S296" s="1" t="str">
        <x:v>Supplied football classification PDF; 2025–26 grade counts</x:v>
      </x:c>
      <x:c r="T296" s="1" t="str">
        <x:v>https://www.in.gov/doe/files/FY2026-idoe-enrollment-nslp-report011626.pdf</x:v>
      </x:c>
    </x:row>
    <x:row r="297" ht="20" customHeight="1">
      <x:c r="A297" s="1" t="str">
        <x:v>Triton</x:v>
      </x:c>
      <x:c r="B297" s="1" t="n">
        <x:v>77</x:v>
      </x:c>
      <x:c r="C297" s="1" t="n">
        <x:v>71</x:v>
      </x:c>
      <x:c r="D297" s="1" t="n">
        <x:v>50</x:v>
      </x:c>
      <x:c r="E297" s="1" t="n">
        <x:v>77</x:v>
      </x:c>
      <x:c r="F297" s="1" t="str">
        <x:v>1A</x:v>
      </x:c>
      <x:c r="G297" s="1" t="str">
        <x:v>No</x:v>
      </x:c>
      <x:c r="H297" s="1" t="str">
        <x:v>Triton School Corporation</x:v>
      </x:c>
      <x:c r="I297" s="1" t="n">
        <x:v>434</x:v>
      </x:c>
      <x:c r="J297" s="1" t="n">
        <x:v>923</x:v>
      </x:c>
      <x:c r="K297" s="10" t="n">
        <x:f>IF(J297="",0,I297/J297)</x:f>
        <x:v>0.47020585048754066</x:v>
      </x:c>
      <x:c r="L297" s="1" t="n">
        <x:f>SUM(B297:D297)</x:f>
        <x:v>198</x:v>
      </x:c>
      <x:c r="M297" s="11" t="n">
        <x:f>L297*(1-$B$4*K297)</x:f>
        <x:v>160.7596966413868</x:v>
      </x:c>
      <x:c r="N297" s="1" t="n">
        <x:f>COUNTIFS($M$11:$M$326,"&gt;"&amp;M297)+COUNTIFS($M$11:M297,M297)</x:f>
        <x:v>293</x:v>
      </x:c>
      <x:c r="O297" s="1" t="str">
        <x:f>IF(N297&lt;=$D$6,$D$4,IF(N297&lt;=$E$6,$E$4,IF(N297&lt;=$F$6,$F$4,IF(N297&lt;=$G$6,$G$4,IF(N297&lt;=$H$6,$H$4,$I$4)))))</x:f>
        <x:v>1A</x:v>
      </x:c>
      <x:c r="P297" s="1" t="str">
        <x:f>IF(AND(G297="Yes",VALUE(LEFT(F297,1))&gt;VALUE(LEFT(O297,1))),"Yes","No")</x:f>
        <x:v>No</x:v>
      </x:c>
      <x:c r="Q297" s="1" t="str">
        <x:v>Corporation FRL proxy</x:v>
      </x:c>
      <x:c r="R297" s="1" t="str">
        <x:v>5495</x:v>
      </x:c>
      <x:c r="S297" s="1" t="str">
        <x:v>Supplied football classification PDF; 2025–26 grade counts</x:v>
      </x:c>
      <x:c r="T297" s="1" t="str">
        <x:v>Supplied corporation-enrollment-ethnicity-free-reduced-price-meal-status-2006-26.xlsx, 2026 sheet</x:v>
      </x:c>
    </x:row>
    <x:row r="298" ht="20" customHeight="1">
      <x:c r="A298" s="1" t="str">
        <x:v>Triton Central</x:v>
      </x:c>
      <x:c r="B298" s="1" t="n">
        <x:v>127</x:v>
      </x:c>
      <x:c r="C298" s="1" t="n">
        <x:v>110</x:v>
      </x:c>
      <x:c r="D298" s="1" t="n">
        <x:v>117</x:v>
      </x:c>
      <x:c r="E298" s="1" t="n">
        <x:v>128</x:v>
      </x:c>
      <x:c r="F298" s="1" t="str">
        <x:v>2A</x:v>
      </x:c>
      <x:c r="G298" s="1" t="str">
        <x:v>No</x:v>
      </x:c>
      <x:c r="H298" s="1" t="str">
        <x:v>Triton Central Schools</x:v>
      </x:c>
      <x:c r="I298" s="1" t="n">
        <x:v>537</x:v>
      </x:c>
      <x:c r="J298" s="1" t="n">
        <x:v>1396</x:v>
      </x:c>
      <x:c r="K298" s="10" t="n">
        <x:f>IF(J298="",0,I298/J298)</x:f>
        <x:v>0.3846704871060172</x:v>
      </x:c>
      <x:c r="L298" s="1" t="n">
        <x:f>SUM(B298:D298)</x:f>
        <x:v>354</x:v>
      </x:c>
      <x:c r="M298" s="11" t="n">
        <x:f>L298*(1-$B$4*K298)</x:f>
        <x:v>299.53065902578794</x:v>
      </x:c>
      <x:c r="N298" s="1" t="n">
        <x:f>COUNTIFS($M$11:$M$326,"&gt;"&amp;M298)+COUNTIFS($M$11:M298,M298)</x:f>
        <x:v>199</x:v>
      </x:c>
      <x:c r="O298" s="1" t="str">
        <x:f>IF(N298&lt;=$D$6,$D$4,IF(N298&lt;=$E$6,$E$4,IF(N298&lt;=$F$6,$F$4,IF(N298&lt;=$G$6,$G$4,IF(N298&lt;=$H$6,$H$4,$I$4)))))</x:f>
        <x:v>3A</x:v>
      </x:c>
      <x:c r="P298" s="1" t="str">
        <x:f>IF(AND(G298="Yes",VALUE(LEFT(F298,1))&gt;VALUE(LEFT(O298,1))),"Yes","No")</x:f>
        <x:v>No</x:v>
      </x:c>
      <x:c r="Q298" s="1" t="str">
        <x:v>Corporation FRL proxy</x:v>
      </x:c>
      <x:c r="R298" s="1" t="str">
        <x:v>7350</x:v>
      </x:c>
      <x:c r="S298" s="1" t="str">
        <x:v>Supplied football classification PDF; 2025–26 grade counts</x:v>
      </x:c>
      <x:c r="T298" s="1" t="str">
        <x:v>Supplied corporation-enrollment-ethnicity-free-reduced-price-meal-status-2006-26.xlsx, 2026 sheet</x:v>
      </x:c>
    </x:row>
    <x:row r="299" ht="20" customHeight="1">
      <x:c r="A299" s="1" t="str">
        <x:v>Twin Lakes</x:v>
      </x:c>
      <x:c r="B299" s="1" t="n">
        <x:v>145</x:v>
      </x:c>
      <x:c r="C299" s="1" t="n">
        <x:v>169</x:v>
      </x:c>
      <x:c r="D299" s="1" t="n">
        <x:v>156</x:v>
      </x:c>
      <x:c r="E299" s="1" t="n">
        <x:v>139</x:v>
      </x:c>
      <x:c r="F299" s="1" t="str">
        <x:v>3A</x:v>
      </x:c>
      <x:c r="G299" s="1" t="str">
        <x:v>No</x:v>
      </x:c>
      <x:c r="H299" s="1" t="str">
        <x:v>Twin Lakes School Corp</x:v>
      </x:c>
      <x:c r="I299" s="1" t="n">
        <x:v>1164</x:v>
      </x:c>
      <x:c r="J299" s="1" t="n">
        <x:v>2080</x:v>
      </x:c>
      <x:c r="K299" s="10" t="n">
        <x:f>IF(J299="",0,I299/J299)</x:f>
        <x:v>0.5596153846153846</x:v>
      </x:c>
      <x:c r="L299" s="1" t="n">
        <x:f>SUM(B299:D299)</x:f>
        <x:v>470</x:v>
      </x:c>
      <x:c r="M299" s="11" t="n">
        <x:f>L299*(1-$B$4*K299)</x:f>
        <x:v>364.7923076923077</x:v>
      </x:c>
      <x:c r="N299" s="1" t="n">
        <x:f>COUNTIFS($M$11:$M$326,"&gt;"&amp;M299)+COUNTIFS($M$11:M299,M299)</x:f>
        <x:v>167</x:v>
      </x:c>
      <x:c r="O299" s="1" t="str">
        <x:f>IF(N299&lt;=$D$6,$D$4,IF(N299&lt;=$E$6,$E$4,IF(N299&lt;=$F$6,$F$4,IF(N299&lt;=$G$6,$G$4,IF(N299&lt;=$H$6,$H$4,$I$4)))))</x:f>
        <x:v>3A</x:v>
      </x:c>
      <x:c r="P299" s="1" t="str">
        <x:f>IF(AND(G299="Yes",VALUE(LEFT(F299,1))&gt;VALUE(LEFT(O299,1))),"Yes","No")</x:f>
        <x:v>No</x:v>
      </x:c>
      <x:c r="Q299" s="1" t="str">
        <x:v>Corporation FRL proxy</x:v>
      </x:c>
      <x:c r="R299" s="1" t="str">
        <x:v>8565</x:v>
      </x:c>
      <x:c r="S299" s="1" t="str">
        <x:v>Supplied football classification PDF; 2025–26 grade counts</x:v>
      </x:c>
      <x:c r="T299" s="1" t="str">
        <x:v>Supplied corporation-enrollment-ethnicity-free-reduced-price-meal-status-2006-26.xlsx, 2026 sheet</x:v>
      </x:c>
    </x:row>
    <x:row r="300" ht="20" customHeight="1">
      <x:c r="A300" s="1" t="str">
        <x:v>Union City</x:v>
      </x:c>
      <x:c r="B300" s="1" t="n">
        <x:v>67</x:v>
      </x:c>
      <x:c r="C300" s="1" t="n">
        <x:v>53</x:v>
      </x:c>
      <x:c r="D300" s="1" t="n">
        <x:v>51</x:v>
      </x:c>
      <x:c r="E300" s="1" t="n">
        <x:v>64</x:v>
      </x:c>
      <x:c r="F300" s="1" t="str">
        <x:v>1A</x:v>
      </x:c>
      <x:c r="G300" s="1" t="str">
        <x:v>No</x:v>
      </x:c>
      <x:c r="H300" s="1" t="str">
        <x:v>Randolph Eastern School Corp</x:v>
      </x:c>
      <x:c r="I300" s="1" t="n">
        <x:v>622</x:v>
      </x:c>
      <x:c r="J300" s="1" t="n">
        <x:v>905</x:v>
      </x:c>
      <x:c r="K300" s="10" t="n">
        <x:f>IF(J300="",0,I300/J300)</x:f>
        <x:v>0.687292817679558</x:v>
      </x:c>
      <x:c r="L300" s="1" t="n">
        <x:f>SUM(B300:D300)</x:f>
        <x:v>171</x:v>
      </x:c>
      <x:c r="M300" s="11" t="n">
        <x:f>L300*(1-$B$4*K300)</x:f>
        <x:v>123.98917127071824</x:v>
      </x:c>
      <x:c r="N300" s="1" t="n">
        <x:f>COUNTIFS($M$11:$M$326,"&gt;"&amp;M300)+COUNTIFS($M$11:M300,M300)</x:f>
        <x:v>308</x:v>
      </x:c>
      <x:c r="O300" s="1" t="str">
        <x:f>IF(N300&lt;=$D$6,$D$4,IF(N300&lt;=$E$6,$E$4,IF(N300&lt;=$F$6,$F$4,IF(N300&lt;=$G$6,$G$4,IF(N300&lt;=$H$6,$H$4,$I$4)))))</x:f>
        <x:v>1A</x:v>
      </x:c>
      <x:c r="P300" s="1" t="str">
        <x:f>IF(AND(G300="Yes",VALUE(LEFT(F300,1))&gt;VALUE(LEFT(O300,1))),"Yes","No")</x:f>
        <x:v>No</x:v>
      </x:c>
      <x:c r="Q300" s="1" t="str">
        <x:v>Corporation FRL proxy</x:v>
      </x:c>
      <x:c r="R300" s="1" t="str">
        <x:v>6835</x:v>
      </x:c>
      <x:c r="S300" s="1" t="str">
        <x:v>Supplied football classification PDF; 2025–26 grade counts</x:v>
      </x:c>
      <x:c r="T300" s="1" t="str">
        <x:v>Supplied corporation-enrollment-ethnicity-free-reduced-price-meal-status-2006-26.xlsx, 2026 sheet</x:v>
      </x:c>
    </x:row>
    <x:row r="301" ht="20" customHeight="1">
      <x:c r="A301" s="1" t="str">
        <x:v>Union County</x:v>
      </x:c>
      <x:c r="B301" s="1" t="n">
        <x:v>102</x:v>
      </x:c>
      <x:c r="C301" s="1" t="n">
        <x:v>70</x:v>
      </x:c>
      <x:c r="D301" s="1" t="n">
        <x:v>88</x:v>
      </x:c>
      <x:c r="E301" s="1" t="n">
        <x:v>77</x:v>
      </x:c>
      <x:c r="F301" s="1" t="str">
        <x:v>1A</x:v>
      </x:c>
      <x:c r="G301" s="1" t="str">
        <x:v>No</x:v>
      </x:c>
      <x:c r="H301" s="1" t="str">
        <x:v>Union Co/Clg Corner Joint Sch Dist</x:v>
      </x:c>
      <x:c r="I301" s="1" t="n">
        <x:v>650</x:v>
      </x:c>
      <x:c r="J301" s="1" t="n">
        <x:v>1242</x:v>
      </x:c>
      <x:c r="K301" s="10" t="n">
        <x:f>IF(J301="",0,I301/J301)</x:f>
        <x:v>0.5233494363929146</x:v>
      </x:c>
      <x:c r="L301" s="1" t="n">
        <x:f>SUM(B301:D301)</x:f>
        <x:v>260</x:v>
      </x:c>
      <x:c r="M301" s="11" t="n">
        <x:f>L301*(1-$B$4*K301)</x:f>
        <x:v>205.57165861513687</x:v>
      </x:c>
      <x:c r="N301" s="1" t="n">
        <x:f>COUNTIFS($M$11:$M$326,"&gt;"&amp;M301)+COUNTIFS($M$11:M301,M301)</x:f>
        <x:v>263</x:v>
      </x:c>
      <x:c r="O301" s="1" t="str">
        <x:f>IF(N301&lt;=$D$6,$D$4,IF(N301&lt;=$E$6,$E$4,IF(N301&lt;=$F$6,$F$4,IF(N301&lt;=$G$6,$G$4,IF(N301&lt;=$H$6,$H$4,$I$4)))))</x:f>
        <x:v>2A</x:v>
      </x:c>
      <x:c r="P301" s="1" t="str">
        <x:f>IF(AND(G301="Yes",VALUE(LEFT(F301,1))&gt;VALUE(LEFT(O301,1))),"Yes","No")</x:f>
        <x:v>No</x:v>
      </x:c>
      <x:c r="Q301" s="1" t="str">
        <x:v>Corporation FRL proxy</x:v>
      </x:c>
      <x:c r="R301" s="1" t="str">
        <x:v>7950</x:v>
      </x:c>
      <x:c r="S301" s="1" t="str">
        <x:v>Supplied football classification PDF; 2025–26 grade counts</x:v>
      </x:c>
      <x:c r="T301" s="1" t="str">
        <x:v>Supplied corporation-enrollment-ethnicity-free-reduced-price-meal-status-2006-26.xlsx, 2026 sheet</x:v>
      </x:c>
    </x:row>
    <x:row r="302" ht="20" customHeight="1">
      <x:c r="A302" s="1" t="str">
        <x:v>Valparaiso</x:v>
      </x:c>
      <x:c r="B302" s="1" t="n">
        <x:v>529</x:v>
      </x:c>
      <x:c r="C302" s="1" t="n">
        <x:v>517</x:v>
      </x:c>
      <x:c r="D302" s="1" t="n">
        <x:v>538</x:v>
      </x:c>
      <x:c r="E302" s="1" t="n">
        <x:v>513</x:v>
      </x:c>
      <x:c r="F302" s="1" t="str">
        <x:v>6A</x:v>
      </x:c>
      <x:c r="G302" s="1" t="str">
        <x:v>No</x:v>
      </x:c>
      <x:c r="H302" s="1" t="str">
        <x:v>Valparaiso Community Schools</x:v>
      </x:c>
      <x:c r="I302" s="1" t="n">
        <x:v>1812</x:v>
      </x:c>
      <x:c r="J302" s="1" t="n">
        <x:v>6250</x:v>
      </x:c>
      <x:c r="K302" s="10" t="n">
        <x:f>IF(J302="",0,I302/J302)</x:f>
        <x:v>0.28992</x:v>
      </x:c>
      <x:c r="L302" s="1" t="n">
        <x:f>SUM(B302:D302)</x:f>
        <x:v>1584</x:v>
      </x:c>
      <x:c r="M302" s="11" t="n">
        <x:f>L302*(1-$B$4*K302)</x:f>
        <x:v>1400.306688</x:v>
      </x:c>
      <x:c r="N302" s="1" t="n">
        <x:f>COUNTIFS($M$11:$M$326,"&gt;"&amp;M302)+COUNTIFS($M$11:M302,M302)</x:f>
        <x:v>23</x:v>
      </x:c>
      <x:c r="O302" s="1" t="str">
        <x:f>IF(N302&lt;=$D$6,$D$4,IF(N302&lt;=$E$6,$E$4,IF(N302&lt;=$F$6,$F$4,IF(N302&lt;=$G$6,$G$4,IF(N302&lt;=$H$6,$H$4,$I$4)))))</x:f>
        <x:v>6A</x:v>
      </x:c>
      <x:c r="P302" s="1" t="str">
        <x:f>IF(AND(G302="Yes",VALUE(LEFT(F302,1))&gt;VALUE(LEFT(O302,1))),"Yes","No")</x:f>
        <x:v>No</x:v>
      </x:c>
      <x:c r="Q302" s="1" t="str">
        <x:v>Corporation FRL proxy</x:v>
      </x:c>
      <x:c r="R302" s="1" t="str">
        <x:v>6560</x:v>
      </x:c>
      <x:c r="S302" s="1" t="str">
        <x:v>Supplied football classification PDF; 2025–26 grade counts</x:v>
      </x:c>
      <x:c r="T302" s="1" t="str">
        <x:v>Supplied corporation-enrollment-ethnicity-free-reduced-price-meal-status-2006-26.xlsx, 2026 sheet</x:v>
      </x:c>
    </x:row>
    <x:row r="303" ht="20" customHeight="1">
      <x:c r="A303" s="1" t="str">
        <x:v>Vincennes Lincoln</x:v>
      </x:c>
      <x:c r="B303" s="1" t="n">
        <x:v>214</x:v>
      </x:c>
      <x:c r="C303" s="1" t="n">
        <x:v>171</x:v>
      </x:c>
      <x:c r="D303" s="1" t="n">
        <x:v>158</x:v>
      </x:c>
      <x:c r="E303" s="1" t="n">
        <x:v>168</x:v>
      </x:c>
      <x:c r="F303" s="1" t="str">
        <x:v>3A</x:v>
      </x:c>
      <x:c r="G303" s="1" t="str">
        <x:v>No</x:v>
      </x:c>
      <x:c r="H303" s="1" t="str">
        <x:v>Vincennes Community School Corp</x:v>
      </x:c>
      <x:c r="I303" s="1" t="n">
        <x:v>1348</x:v>
      </x:c>
      <x:c r="J303" s="1" t="n">
        <x:v>2724</x:v>
      </x:c>
      <x:c r="K303" s="10" t="n">
        <x:f>IF(J303="",0,I303/J303)</x:f>
        <x:v>0.4948604992657856</x:v>
      </x:c>
      <x:c r="L303" s="1" t="n">
        <x:f>SUM(B303:D303)</x:f>
        <x:v>543</x:v>
      </x:c>
      <x:c r="M303" s="11" t="n">
        <x:f>L303*(1-$B$4*K303)</x:f>
        <x:v>435.51629955947135</x:v>
      </x:c>
      <x:c r="N303" s="1" t="n">
        <x:f>COUNTIFS($M$11:$M$326,"&gt;"&amp;M303)+COUNTIFS($M$11:M303,M303)</x:f>
        <x:v>143</x:v>
      </x:c>
      <x:c r="O303" s="1" t="str">
        <x:f>IF(N303&lt;=$D$6,$D$4,IF(N303&lt;=$E$6,$E$4,IF(N303&lt;=$F$6,$F$4,IF(N303&lt;=$G$6,$G$4,IF(N303&lt;=$H$6,$H$4,$I$4)))))</x:f>
        <x:v>4A</x:v>
      </x:c>
      <x:c r="P303" s="1" t="str">
        <x:f>IF(AND(G303="Yes",VALUE(LEFT(F303,1))&gt;VALUE(LEFT(O303,1))),"Yes","No")</x:f>
        <x:v>No</x:v>
      </x:c>
      <x:c r="Q303" s="1" t="str">
        <x:v>Corporation FRL proxy</x:v>
      </x:c>
      <x:c r="R303" s="1" t="str">
        <x:v>4335</x:v>
      </x:c>
      <x:c r="S303" s="1" t="str">
        <x:v>Supplied football classification PDF; 2025–26 grade counts</x:v>
      </x:c>
      <x:c r="T303" s="1" t="str">
        <x:v>Supplied corporation-enrollment-ethnicity-free-reduced-price-meal-status-2006-26.xlsx, 2026 sheet</x:v>
      </x:c>
    </x:row>
    <x:row r="304" ht="20" customHeight="1">
      <x:c r="A304" s="1" t="str">
        <x:v>Wabash</x:v>
      </x:c>
      <x:c r="B304" s="1" t="n">
        <x:v>119</x:v>
      </x:c>
      <x:c r="C304" s="1" t="n">
        <x:v>105</x:v>
      </x:c>
      <x:c r="D304" s="1" t="n">
        <x:v>123</x:v>
      </x:c>
      <x:c r="E304" s="1" t="n">
        <x:v>110</x:v>
      </x:c>
      <x:c r="F304" s="1" t="str">
        <x:v>2A</x:v>
      </x:c>
      <x:c r="G304" s="1" t="str">
        <x:v>No</x:v>
      </x:c>
      <x:c r="H304" s="1" t="str">
        <x:v>Wabash City Schools</x:v>
      </x:c>
      <x:c r="I304" s="1" t="n">
        <x:v>906</x:v>
      </x:c>
      <x:c r="J304" s="1" t="n">
        <x:v>1392</x:v>
      </x:c>
      <x:c r="K304" s="10" t="n">
        <x:f>IF(J304="",0,I304/J304)</x:f>
        <x:v>0.6508620689655172</x:v>
      </x:c>
      <x:c r="L304" s="1" t="n">
        <x:f>SUM(B304:D304)</x:f>
        <x:v>347</x:v>
      </x:c>
      <x:c r="M304" s="11" t="n">
        <x:f>L304*(1-$B$4*K304)</x:f>
        <x:v>256.6603448275862</x:v>
      </x:c>
      <x:c r="N304" s="1" t="n">
        <x:f>COUNTIFS($M$11:$M$326,"&gt;"&amp;M304)+COUNTIFS($M$11:M304,M304)</x:f>
        <x:v>224</x:v>
      </x:c>
      <x:c r="O304" s="1" t="str">
        <x:f>IF(N304&lt;=$D$6,$D$4,IF(N304&lt;=$E$6,$E$4,IF(N304&lt;=$F$6,$F$4,IF(N304&lt;=$G$6,$G$4,IF(N304&lt;=$H$6,$H$4,$I$4)))))</x:f>
        <x:v>2A</x:v>
      </x:c>
      <x:c r="P304" s="1" t="str">
        <x:f>IF(AND(G304="Yes",VALUE(LEFT(F304,1))&gt;VALUE(LEFT(O304,1))),"Yes","No")</x:f>
        <x:v>No</x:v>
      </x:c>
      <x:c r="Q304" s="1" t="str">
        <x:v>Corporation FRL proxy</x:v>
      </x:c>
      <x:c r="R304" s="1" t="str">
        <x:v>8060</x:v>
      </x:c>
      <x:c r="S304" s="1" t="str">
        <x:v>Supplied football classification PDF; 2025–26 grade counts</x:v>
      </x:c>
      <x:c r="T304" s="1" t="str">
        <x:v>Supplied corporation-enrollment-ethnicity-free-reduced-price-meal-status-2006-26.xlsx, 2026 sheet</x:v>
      </x:c>
    </x:row>
    <x:row r="305" ht="20" customHeight="1">
      <x:c r="A305" s="1" t="str">
        <x:v>Warren Central</x:v>
      </x:c>
      <x:c r="B305" s="1" t="n">
        <x:v>835</x:v>
      </x:c>
      <x:c r="C305" s="1" t="n">
        <x:v>849</x:v>
      </x:c>
      <x:c r="D305" s="1" t="n">
        <x:v>807</x:v>
      </x:c>
      <x:c r="E305" s="1" t="n">
        <x:v>784</x:v>
      </x:c>
      <x:c r="F305" s="1" t="str">
        <x:v>6A</x:v>
      </x:c>
      <x:c r="G305" s="1" t="str">
        <x:v>No</x:v>
      </x:c>
      <x:c r="H305" s="1" t="str">
        <x:v>MSD Warren Township</x:v>
      </x:c>
      <x:c r="I305" s="1" t="n">
        <x:v>6910</x:v>
      </x:c>
      <x:c r="J305" s="1" t="n">
        <x:v>11502</x:v>
      </x:c>
      <x:c r="K305" s="10" t="n">
        <x:f>IF(J305="",0,I305/J305)</x:f>
        <x:v>0.6007650843331594</x:v>
      </x:c>
      <x:c r="L305" s="1" t="n">
        <x:f>SUM(B305:D305)</x:f>
        <x:v>2491</x:v>
      </x:c>
      <x:c r="M305" s="11" t="n">
        <x:f>L305*(1-$B$4*K305)</x:f>
        <x:v>1892.39766997044</x:v>
      </x:c>
      <x:c r="N305" s="1" t="n">
        <x:f>COUNTIFS($M$11:$M$326,"&gt;"&amp;M305)+COUNTIFS($M$11:M305,M305)</x:f>
        <x:v>16</x:v>
      </x:c>
      <x:c r="O305" s="1" t="str">
        <x:f>IF(N305&lt;=$D$6,$D$4,IF(N305&lt;=$E$6,$E$4,IF(N305&lt;=$F$6,$F$4,IF(N305&lt;=$G$6,$G$4,IF(N305&lt;=$H$6,$H$4,$I$4)))))</x:f>
        <x:v>6A</x:v>
      </x:c>
      <x:c r="P305" s="1" t="str">
        <x:f>IF(AND(G305="Yes",VALUE(LEFT(F305,1))&gt;VALUE(LEFT(O305,1))),"Yes","No")</x:f>
        <x:v>No</x:v>
      </x:c>
      <x:c r="Q305" s="1" t="str">
        <x:v>Corporation FRL proxy</x:v>
      </x:c>
      <x:c r="R305" s="1" t="str">
        <x:v>5360</x:v>
      </x:c>
      <x:c r="S305" s="1" t="str">
        <x:v>Supplied football classification PDF; 2025–26 grade counts</x:v>
      </x:c>
      <x:c r="T305" s="1" t="str">
        <x:v>Supplied corporation-enrollment-ethnicity-free-reduced-price-meal-status-2006-26.xlsx, 2026 sheet</x:v>
      </x:c>
    </x:row>
    <x:row r="306" ht="20" customHeight="1">
      <x:c r="A306" s="1" t="str">
        <x:v>Warsaw Community</x:v>
      </x:c>
      <x:c r="B306" s="1" t="n">
        <x:v>512</x:v>
      </x:c>
      <x:c r="C306" s="1" t="n">
        <x:v>519</x:v>
      </x:c>
      <x:c r="D306" s="1" t="n">
        <x:v>476</x:v>
      </x:c>
      <x:c r="E306" s="1" t="n">
        <x:v>482</x:v>
      </x:c>
      <x:c r="F306" s="1" t="str">
        <x:v>5A</x:v>
      </x:c>
      <x:c r="G306" s="1" t="str">
        <x:v>No</x:v>
      </x:c>
      <x:c r="H306" s="1" t="str">
        <x:v>Warsaw Community Schools</x:v>
      </x:c>
      <x:c r="I306" s="1" t="n">
        <x:v>3201</x:v>
      </x:c>
      <x:c r="J306" s="1" t="n">
        <x:v>6647</x:v>
      </x:c>
      <x:c r="K306" s="10" t="n">
        <x:f>IF(J306="",0,I306/J306)</x:f>
        <x:v>0.48157063336843686</x:v>
      </x:c>
      <x:c r="L306" s="1" t="n">
        <x:f>SUM(B306:D306)</x:f>
        <x:v>1507</x:v>
      </x:c>
      <x:c r="M306" s="11" t="n">
        <x:f>L306*(1-$B$4*K306)</x:f>
        <x:v>1216.7092222055062</x:v>
      </x:c>
      <x:c r="N306" s="1" t="n">
        <x:f>COUNTIFS($M$11:$M$326,"&gt;"&amp;M306)+COUNTIFS($M$11:M306,M306)</x:f>
        <x:v>34</x:v>
      </x:c>
      <x:c r="O306" s="1" t="str">
        <x:f>IF(N306&lt;=$D$6,$D$4,IF(N306&lt;=$E$6,$E$4,IF(N306&lt;=$F$6,$F$4,IF(N306&lt;=$G$6,$G$4,IF(N306&lt;=$H$6,$H$4,$I$4)))))</x:f>
        <x:v>5A</x:v>
      </x:c>
      <x:c r="P306" s="1" t="str">
        <x:f>IF(AND(G306="Yes",VALUE(LEFT(F306,1))&gt;VALUE(LEFT(O306,1))),"Yes","No")</x:f>
        <x:v>No</x:v>
      </x:c>
      <x:c r="Q306" s="1" t="str">
        <x:v>Corporation FRL proxy</x:v>
      </x:c>
      <x:c r="R306" s="1" t="str">
        <x:v>4415</x:v>
      </x:c>
      <x:c r="S306" s="1" t="str">
        <x:v>Supplied football classification PDF; 2025–26 grade counts</x:v>
      </x:c>
      <x:c r="T306" s="1" t="str">
        <x:v>Supplied corporation-enrollment-ethnicity-free-reduced-price-meal-status-2006-26.xlsx, 2026 sheet</x:v>
      </x:c>
    </x:row>
    <x:row r="307" ht="20" customHeight="1">
      <x:c r="A307" s="1" t="str">
        <x:v>Washington</x:v>
      </x:c>
      <x:c r="B307" s="1" t="n">
        <x:v>198</x:v>
      </x:c>
      <x:c r="C307" s="1" t="n">
        <x:v>191</x:v>
      </x:c>
      <x:c r="D307" s="1" t="n">
        <x:v>207</x:v>
      </x:c>
      <x:c r="E307" s="1" t="n">
        <x:v>196</x:v>
      </x:c>
      <x:c r="F307" s="1" t="str">
        <x:v>3A</x:v>
      </x:c>
      <x:c r="G307" s="1" t="str">
        <x:v>No</x:v>
      </x:c>
      <x:c r="H307" s="1" t="str">
        <x:v>Washington Community Schools</x:v>
      </x:c>
      <x:c r="I307" s="1" t="n">
        <x:v>1180</x:v>
      </x:c>
      <x:c r="J307" s="1" t="n">
        <x:v>2514</x:v>
      </x:c>
      <x:c r="K307" s="10" t="n">
        <x:f>IF(J307="",0,I307/J307)</x:f>
        <x:v>0.4693715194908512</x:v>
      </x:c>
      <x:c r="L307" s="1" t="n">
        <x:f>SUM(B307:D307)</x:f>
        <x:v>596</x:v>
      </x:c>
      <x:c r="M307" s="11" t="n">
        <x:f>L307*(1-$B$4*K307)</x:f>
        <x:v>484.1018297533811</x:v>
      </x:c>
      <x:c r="N307" s="1" t="n">
        <x:f>COUNTIFS($M$11:$M$326,"&gt;"&amp;M307)+COUNTIFS($M$11:M307,M307)</x:f>
        <x:v>136</x:v>
      </x:c>
      <x:c r="O307" s="1" t="str">
        <x:f>IF(N307&lt;=$D$6,$D$4,IF(N307&lt;=$E$6,$E$4,IF(N307&lt;=$F$6,$F$4,IF(N307&lt;=$G$6,$G$4,IF(N307&lt;=$H$6,$H$4,$I$4)))))</x:f>
        <x:v>4A</x:v>
      </x:c>
      <x:c r="P307" s="1" t="str">
        <x:f>IF(AND(G307="Yes",VALUE(LEFT(F307,1))&gt;VALUE(LEFT(O307,1))),"Yes","No")</x:f>
        <x:v>No</x:v>
      </x:c>
      <x:c r="Q307" s="1" t="str">
        <x:v>Corporation FRL proxy</x:v>
      </x:c>
      <x:c r="R307" s="1" t="str">
        <x:v>1405</x:v>
      </x:c>
      <x:c r="S307" s="1" t="str">
        <x:v>Supplied football classification PDF; 2025–26 grade counts</x:v>
      </x:c>
      <x:c r="T307" s="1" t="str">
        <x:v>Supplied corporation-enrollment-ethnicity-free-reduced-price-meal-status-2006-26.xlsx, 2026 sheet</x:v>
      </x:c>
    </x:row>
    <x:row r="308" ht="20" customHeight="1">
      <x:c r="A308" s="1" t="str">
        <x:v>Wawasee</x:v>
      </x:c>
      <x:c r="B308" s="1" t="n">
        <x:v>199</x:v>
      </x:c>
      <x:c r="C308" s="1" t="n">
        <x:v>200</x:v>
      </x:c>
      <x:c r="D308" s="1" t="n">
        <x:v>226</x:v>
      </x:c>
      <x:c r="E308" s="1" t="n">
        <x:v>188</x:v>
      </x:c>
      <x:c r="F308" s="1" t="str">
        <x:v>4A</x:v>
      </x:c>
      <x:c r="G308" s="1" t="str">
        <x:v>No</x:v>
      </x:c>
      <x:c r="H308" s="1" t="str">
        <x:v>Wawasee Community School Corp</x:v>
      </x:c>
      <x:c r="I308" s="1" t="n">
        <x:v>1424</x:v>
      </x:c>
      <x:c r="J308" s="1" t="n">
        <x:v>2615</x:v>
      </x:c>
      <x:c r="K308" s="10" t="n">
        <x:f>IF(J308="",0,I308/J308)</x:f>
        <x:v>0.5445506692160612</x:v>
      </x:c>
      <x:c r="L308" s="1" t="n">
        <x:f>SUM(B308:D308)</x:f>
        <x:v>625</x:v>
      </x:c>
      <x:c r="M308" s="11" t="n">
        <x:f>L308*(1-$B$4*K308)</x:f>
        <x:v>488.8623326959847</x:v>
      </x:c>
      <x:c r="N308" s="1" t="n">
        <x:f>COUNTIFS($M$11:$M$326,"&gt;"&amp;M308)+COUNTIFS($M$11:M308,M308)</x:f>
        <x:v>132</x:v>
      </x:c>
      <x:c r="O308" s="1" t="str">
        <x:f>IF(N308&lt;=$D$6,$D$4,IF(N308&lt;=$E$6,$E$4,IF(N308&lt;=$F$6,$F$4,IF(N308&lt;=$G$6,$G$4,IF(N308&lt;=$H$6,$H$4,$I$4)))))</x:f>
        <x:v>4A</x:v>
      </x:c>
      <x:c r="P308" s="1" t="str">
        <x:f>IF(AND(G308="Yes",VALUE(LEFT(F308,1))&gt;VALUE(LEFT(O308,1))),"Yes","No")</x:f>
        <x:v>No</x:v>
      </x:c>
      <x:c r="Q308" s="1" t="str">
        <x:v>Corporation FRL proxy</x:v>
      </x:c>
      <x:c r="R308" s="1" t="str">
        <x:v>4345</x:v>
      </x:c>
      <x:c r="S308" s="1" t="str">
        <x:v>Supplied football classification PDF; 2025–26 grade counts</x:v>
      </x:c>
      <x:c r="T308" s="1" t="str">
        <x:v>Supplied corporation-enrollment-ethnicity-free-reduced-price-meal-status-2006-26.xlsx, 2026 sheet</x:v>
      </x:c>
    </x:row>
    <x:row r="309" ht="20" customHeight="1">
      <x:c r="A309" s="1" t="str">
        <x:v>Wes-Del</x:v>
      </x:c>
      <x:c r="B309" s="1" t="n">
        <x:v>69</x:v>
      </x:c>
      <x:c r="C309" s="1" t="n">
        <x:v>68</x:v>
      </x:c>
      <x:c r="D309" s="1" t="n">
        <x:v>50</x:v>
      </x:c>
      <x:c r="E309" s="1" t="n">
        <x:v>60</x:v>
      </x:c>
      <x:c r="F309" s="1" t="str">
        <x:v>1A</x:v>
      </x:c>
      <x:c r="G309" s="1" t="str">
        <x:v>No</x:v>
      </x:c>
      <x:c r="H309" s="1" t="str">
        <x:v>Wes-Del Community Schools</x:v>
      </x:c>
      <x:c r="I309" s="1" t="n">
        <x:v>512</x:v>
      </x:c>
      <x:c r="J309" s="1" t="n">
        <x:v>895</x:v>
      </x:c>
      <x:c r="K309" s="10" t="n">
        <x:f>IF(J309="",0,I309/J309)</x:f>
        <x:v>0.5720670391061452</x:v>
      </x:c>
      <x:c r="L309" s="1" t="n">
        <x:f>SUM(B309:D309)</x:f>
        <x:v>187</x:v>
      </x:c>
      <x:c r="M309" s="11" t="n">
        <x:f>L309*(1-$B$4*K309)</x:f>
        <x:v>144.20938547486034</x:v>
      </x:c>
      <x:c r="N309" s="1" t="n">
        <x:f>COUNTIFS($M$11:$M$326,"&gt;"&amp;M309)+COUNTIFS($M$11:M309,M309)</x:f>
        <x:v>302</x:v>
      </x:c>
      <x:c r="O309" s="1" t="str">
        <x:f>IF(N309&lt;=$D$6,$D$4,IF(N309&lt;=$E$6,$E$4,IF(N309&lt;=$F$6,$F$4,IF(N309&lt;=$G$6,$G$4,IF(N309&lt;=$H$6,$H$4,$I$4)))))</x:f>
        <x:v>1A</x:v>
      </x:c>
      <x:c r="P309" s="1" t="str">
        <x:f>IF(AND(G309="Yes",VALUE(LEFT(F309,1))&gt;VALUE(LEFT(O309,1))),"Yes","No")</x:f>
        <x:v>No</x:v>
      </x:c>
      <x:c r="Q309" s="1" t="str">
        <x:v>Corporation FRL proxy</x:v>
      </x:c>
      <x:c r="R309" s="1" t="str">
        <x:v>1885</x:v>
      </x:c>
      <x:c r="S309" s="1" t="str">
        <x:v>Supplied football classification PDF; 2025–26 grade counts</x:v>
      </x:c>
      <x:c r="T309" s="1" t="str">
        <x:v>Supplied corporation-enrollment-ethnicity-free-reduced-price-meal-status-2006-26.xlsx, 2026 sheet</x:v>
      </x:c>
    </x:row>
    <x:row r="310" ht="20" customHeight="1">
      <x:c r="A310" s="1" t="str">
        <x:v>West Central</x:v>
      </x:c>
      <x:c r="B310" s="1" t="n">
        <x:v>55</x:v>
      </x:c>
      <x:c r="C310" s="1" t="n">
        <x:v>45</x:v>
      </x:c>
      <x:c r="D310" s="1" t="n">
        <x:v>49</x:v>
      </x:c>
      <x:c r="E310" s="1" t="n">
        <x:v>54</x:v>
      </x:c>
      <x:c r="F310" s="1" t="str">
        <x:v>1A</x:v>
      </x:c>
      <x:c r="G310" s="1" t="str">
        <x:v>No</x:v>
      </x:c>
      <x:c r="H310" s="1" t="str">
        <x:v>West Central School Corp</x:v>
      </x:c>
      <x:c r="I310" s="1" t="n">
        <x:v>608</x:v>
      </x:c>
      <x:c r="J310" s="1" t="n">
        <x:v>609</x:v>
      </x:c>
      <x:c r="K310" s="10" t="n">
        <x:f>IF(J310="",0,I310/J310)</x:f>
        <x:v>0.9983579638752053</x:v>
      </x:c>
      <x:c r="L310" s="1" t="n">
        <x:f>SUM(B310:D310)</x:f>
        <x:v>149</x:v>
      </x:c>
      <x:c r="M310" s="11" t="n">
        <x:f>L310*(1-$B$4*K310)</x:f>
        <x:v>89.49786535303775</x:v>
      </x:c>
      <x:c r="N310" s="1" t="n">
        <x:f>COUNTIFS($M$11:$M$326,"&gt;"&amp;M310)+COUNTIFS($M$11:M310,M310)</x:f>
        <x:v>316</x:v>
      </x:c>
      <x:c r="O310" s="1" t="str">
        <x:f>IF(N310&lt;=$D$6,$D$4,IF(N310&lt;=$E$6,$E$4,IF(N310&lt;=$F$6,$F$4,IF(N310&lt;=$G$6,$G$4,IF(N310&lt;=$H$6,$H$4,$I$4)))))</x:f>
        <x:v>1A</x:v>
      </x:c>
      <x:c r="P310" s="1" t="str">
        <x:f>IF(AND(G310="Yes",VALUE(LEFT(F310,1))&gt;VALUE(LEFT(O310,1))),"Yes","No")</x:f>
        <x:v>No</x:v>
      </x:c>
      <x:c r="Q310" s="1" t="str">
        <x:v>Corporation FRL proxy</x:v>
      </x:c>
      <x:c r="R310" s="1" t="str">
        <x:v>6630</x:v>
      </x:c>
      <x:c r="S310" s="1" t="str">
        <x:v>Supplied football classification PDF; 2025–26 grade counts</x:v>
      </x:c>
      <x:c r="T310" s="1" t="str">
        <x:v>Supplied corporation-enrollment-ethnicity-free-reduced-price-meal-status-2006-26.xlsx, 2026 sheet</x:v>
      </x:c>
    </x:row>
    <x:row r="311" ht="20" customHeight="1">
      <x:c r="A311" s="1" t="str">
        <x:v>West Lafayette</x:v>
      </x:c>
      <x:c r="B311" s="1" t="n">
        <x:v>185</x:v>
      </x:c>
      <x:c r="C311" s="1" t="n">
        <x:v>191</x:v>
      </x:c>
      <x:c r="D311" s="1" t="n">
        <x:v>191</x:v>
      </x:c>
      <x:c r="E311" s="1" t="n">
        <x:v>174</x:v>
      </x:c>
      <x:c r="F311" s="1" t="str">
        <x:v>3A</x:v>
      </x:c>
      <x:c r="G311" s="1" t="str">
        <x:v>No</x:v>
      </x:c>
      <x:c r="H311" s="1" t="str">
        <x:v>West Lafayette Com School Corp</x:v>
      </x:c>
      <x:c r="I311" s="1" t="n">
        <x:v>536</x:v>
      </x:c>
      <x:c r="J311" s="1" t="n">
        <x:v>2339</x:v>
      </x:c>
      <x:c r="K311" s="10" t="n">
        <x:f>IF(J311="",0,I311/J311)</x:f>
        <x:v>0.2291577597263788</x:v>
      </x:c>
      <x:c r="L311" s="1" t="n">
        <x:f>SUM(B311:D311)</x:f>
        <x:v>567</x:v>
      </x:c>
      <x:c r="M311" s="11" t="n">
        <x:f>L311*(1-$B$4*K311)</x:f>
        <x:v>515.0270200940573</x:v>
      </x:c>
      <x:c r="N311" s="1" t="n">
        <x:f>COUNTIFS($M$11:$M$326,"&gt;"&amp;M311)+COUNTIFS($M$11:M311,M311)</x:f>
        <x:v>123</x:v>
      </x:c>
      <x:c r="O311" s="1" t="str">
        <x:f>IF(N311&lt;=$D$6,$D$4,IF(N311&lt;=$E$6,$E$4,IF(N311&lt;=$F$6,$F$4,IF(N311&lt;=$G$6,$G$4,IF(N311&lt;=$H$6,$H$4,$I$4)))))</x:f>
        <x:v>4A</x:v>
      </x:c>
      <x:c r="P311" s="1" t="str">
        <x:f>IF(AND(G311="Yes",VALUE(LEFT(F311,1))&gt;VALUE(LEFT(O311,1))),"Yes","No")</x:f>
        <x:v>No</x:v>
      </x:c>
      <x:c r="Q311" s="1" t="str">
        <x:v>Corporation FRL proxy</x:v>
      </x:c>
      <x:c r="R311" s="1" t="str">
        <x:v>7875</x:v>
      </x:c>
      <x:c r="S311" s="1" t="str">
        <x:v>Supplied football classification PDF; 2025–26 grade counts</x:v>
      </x:c>
      <x:c r="T311" s="1" t="str">
        <x:v>Supplied corporation-enrollment-ethnicity-free-reduced-price-meal-status-2006-26.xlsx, 2026 sheet</x:v>
      </x:c>
    </x:row>
    <x:row r="312" ht="20" customHeight="1">
      <x:c r="A312" s="1" t="str">
        <x:v>West Noble</x:v>
      </x:c>
      <x:c r="B312" s="1" t="n">
        <x:v>149</x:v>
      </x:c>
      <x:c r="C312" s="1" t="n">
        <x:v>171</x:v>
      </x:c>
      <x:c r="D312" s="1" t="n">
        <x:v>197</x:v>
      </x:c>
      <x:c r="E312" s="1" t="n">
        <x:v>161</x:v>
      </x:c>
      <x:c r="F312" s="1" t="str">
        <x:v>3A</x:v>
      </x:c>
      <x:c r="G312" s="1" t="str">
        <x:v>No</x:v>
      </x:c>
      <x:c r="H312" s="1" t="str">
        <x:v>West Noble School Corporation</x:v>
      </x:c>
      <x:c r="I312" s="1" t="n">
        <x:v>1248</x:v>
      </x:c>
      <x:c r="J312" s="1" t="n">
        <x:v>2151</x:v>
      </x:c>
      <x:c r="K312" s="10" t="n">
        <x:f>IF(J312="",0,I312/J312)</x:f>
        <x:v>0.5801952580195258</x:v>
      </x:c>
      <x:c r="L312" s="1" t="n">
        <x:f>SUM(B312:D312)</x:f>
        <x:v>517</x:v>
      </x:c>
      <x:c r="M312" s="11" t="n">
        <x:f>L312*(1-$B$4*K312)</x:f>
        <x:v>397.01562064156207</x:v>
      </x:c>
      <x:c r="N312" s="1" t="n">
        <x:f>COUNTIFS($M$11:$M$326,"&gt;"&amp;M312)+COUNTIFS($M$11:M312,M312)</x:f>
        <x:v>151</x:v>
      </x:c>
      <x:c r="O312" s="1" t="str">
        <x:f>IF(N312&lt;=$D$6,$D$4,IF(N312&lt;=$E$6,$E$4,IF(N312&lt;=$F$6,$F$4,IF(N312&lt;=$G$6,$G$4,IF(N312&lt;=$H$6,$H$4,$I$4)))))</x:f>
        <x:v>4A</x:v>
      </x:c>
      <x:c r="P312" s="1" t="str">
        <x:f>IF(AND(G312="Yes",VALUE(LEFT(F312,1))&gt;VALUE(LEFT(O312,1))),"Yes","No")</x:f>
        <x:v>No</x:v>
      </x:c>
      <x:c r="Q312" s="1" t="str">
        <x:v>Corporation FRL proxy</x:v>
      </x:c>
      <x:c r="R312" s="1" t="str">
        <x:v>6065</x:v>
      </x:c>
      <x:c r="S312" s="1" t="str">
        <x:v>Supplied football classification PDF; 2025–26 grade counts</x:v>
      </x:c>
      <x:c r="T312" s="1" t="str">
        <x:v>Supplied corporation-enrollment-ethnicity-free-reduced-price-meal-status-2006-26.xlsx, 2026 sheet</x:v>
      </x:c>
    </x:row>
    <x:row r="313" ht="20" customHeight="1">
      <x:c r="A313" s="1" t="str">
        <x:v>West Vigo</x:v>
      </x:c>
      <x:c r="B313" s="1" t="n">
        <x:v>131</x:v>
      </x:c>
      <x:c r="C313" s="1" t="n">
        <x:v>126</x:v>
      </x:c>
      <x:c r="D313" s="1" t="n">
        <x:v>110</x:v>
      </x:c>
      <x:c r="E313" s="1" t="n">
        <x:v>134</x:v>
      </x:c>
      <x:c r="F313" s="1" t="str">
        <x:v>2A</x:v>
      </x:c>
      <x:c r="G313" s="1" t="str">
        <x:v>No</x:v>
      </x:c>
      <x:c r="H313" s="1" t="str">
        <x:v>Vigo County School Corp</x:v>
      </x:c>
      <x:c r="I313" s="1" t="n">
        <x:v>7770</x:v>
      </x:c>
      <x:c r="J313" s="1" t="n">
        <x:v>12986</x:v>
      </x:c>
      <x:c r="K313" s="10" t="n">
        <x:f>IF(J313="",0,I313/J313)</x:f>
        <x:v>0.5983366702602803</x:v>
      </x:c>
      <x:c r="L313" s="1" t="n">
        <x:f>SUM(B313:D313)</x:f>
        <x:v>367</x:v>
      </x:c>
      <x:c r="M313" s="11" t="n">
        <x:f>L313*(1-$B$4*K313)</x:f>
        <x:v>279.1641768057909</x:v>
      </x:c>
      <x:c r="N313" s="1" t="n">
        <x:f>COUNTIFS($M$11:$M$326,"&gt;"&amp;M313)+COUNTIFS($M$11:M313,M313)</x:f>
        <x:v>211</x:v>
      </x:c>
      <x:c r="O313" s="1" t="str">
        <x:f>IF(N313&lt;=$D$6,$D$4,IF(N313&lt;=$E$6,$E$4,IF(N313&lt;=$F$6,$F$4,IF(N313&lt;=$G$6,$G$4,IF(N313&lt;=$H$6,$H$4,$I$4)))))</x:f>
        <x:v>3A</x:v>
      </x:c>
      <x:c r="P313" s="1" t="str">
        <x:f>IF(AND(G313="Yes",VALUE(LEFT(F313,1))&gt;VALUE(LEFT(O313,1))),"Yes","No")</x:f>
        <x:v>No</x:v>
      </x:c>
      <x:c r="Q313" s="1" t="str">
        <x:v>Corporation FRL proxy</x:v>
      </x:c>
      <x:c r="R313" s="1" t="str">
        <x:v>8030</x:v>
      </x:c>
      <x:c r="S313" s="1" t="str">
        <x:v>Supplied football classification PDF; 2025–26 grade counts</x:v>
      </x:c>
      <x:c r="T313" s="1" t="str">
        <x:v>Supplied corporation-enrollment-ethnicity-free-reduced-price-meal-status-2006-26.xlsx, 2026 sheet</x:v>
      </x:c>
    </x:row>
    <x:row r="314" ht="20" customHeight="1">
      <x:c r="A314" s="1" t="str">
        <x:v>West Washington</x:v>
      </x:c>
      <x:c r="B314" s="1" t="n">
        <x:v>88</x:v>
      </x:c>
      <x:c r="C314" s="1" t="n">
        <x:v>68</x:v>
      </x:c>
      <x:c r="D314" s="1" t="n">
        <x:v>77</x:v>
      </x:c>
      <x:c r="E314" s="1" t="n">
        <x:v>62</x:v>
      </x:c>
      <x:c r="F314" s="1" t="str">
        <x:v>1A</x:v>
      </x:c>
      <x:c r="G314" s="1" t="str">
        <x:v>No</x:v>
      </x:c>
      <x:c r="H314" s="1" t="str">
        <x:v>West Washington School Corp</x:v>
      </x:c>
      <x:c r="I314" s="1" t="n">
        <x:v>486</x:v>
      </x:c>
      <x:c r="J314" s="1" t="n">
        <x:v>979</x:v>
      </x:c>
      <x:c r="K314" s="10" t="n">
        <x:f>IF(J314="",0,I314/J314)</x:f>
        <x:v>0.4964249233912155</x:v>
      </x:c>
      <x:c r="L314" s="1" t="n">
        <x:f>SUM(B314:D314)</x:f>
        <x:v>233</x:v>
      </x:c>
      <x:c r="M314" s="11" t="n">
        <x:f>L314*(1-$B$4*K314)</x:f>
        <x:v>186.7331971399387</x:v>
      </x:c>
      <x:c r="N314" s="1" t="n">
        <x:f>COUNTIFS($M$11:$M$326,"&gt;"&amp;M314)+COUNTIFS($M$11:M314,M314)</x:f>
        <x:v>279</x:v>
      </x:c>
      <x:c r="O314" s="1" t="str">
        <x:f>IF(N314&lt;=$D$6,$D$4,IF(N314&lt;=$E$6,$E$4,IF(N314&lt;=$F$6,$F$4,IF(N314&lt;=$G$6,$G$4,IF(N314&lt;=$H$6,$H$4,$I$4)))))</x:f>
        <x:v>2A</x:v>
      </x:c>
      <x:c r="P314" s="1" t="str">
        <x:f>IF(AND(G314="Yes",VALUE(LEFT(F314,1))&gt;VALUE(LEFT(O314,1))),"Yes","No")</x:f>
        <x:v>No</x:v>
      </x:c>
      <x:c r="Q314" s="1" t="str">
        <x:v>Corporation FRL proxy</x:v>
      </x:c>
      <x:c r="R314" s="1" t="str">
        <x:v>8220</x:v>
      </x:c>
      <x:c r="S314" s="1" t="str">
        <x:v>Supplied football classification PDF; 2025–26 grade counts</x:v>
      </x:c>
      <x:c r="T314" s="1" t="str">
        <x:v>Supplied corporation-enrollment-ethnicity-free-reduced-price-meal-status-2006-26.xlsx, 2026 sheet</x:v>
      </x:c>
    </x:row>
    <x:row r="315" ht="20" customHeight="1">
      <x:c r="A315" s="1" t="str">
        <x:v>Western</x:v>
      </x:c>
      <x:c r="B315" s="1" t="n">
        <x:v>186</x:v>
      </x:c>
      <x:c r="C315" s="1" t="n">
        <x:v>197</x:v>
      </x:c>
      <x:c r="D315" s="1" t="n">
        <x:v>178</x:v>
      </x:c>
      <x:c r="E315" s="1" t="n">
        <x:v>188</x:v>
      </x:c>
      <x:c r="F315" s="1" t="str">
        <x:v>3A</x:v>
      </x:c>
      <x:c r="G315" s="1" t="str">
        <x:v>No</x:v>
      </x:c>
      <x:c r="H315" s="1" t="str">
        <x:v>Western School Corporation</x:v>
      </x:c>
      <x:c r="I315" s="1" t="n">
        <x:v>888</x:v>
      </x:c>
      <x:c r="J315" s="1" t="n">
        <x:v>2557</x:v>
      </x:c>
      <x:c r="K315" s="10" t="n">
        <x:f>IF(J315="",0,I315/J315)</x:f>
        <x:v>0.34728197105983577</x:v>
      </x:c>
      <x:c r="L315" s="1" t="n">
        <x:f>SUM(B315:D315)</x:f>
        <x:v>561</x:v>
      </x:c>
      <x:c r="M315" s="11" t="n">
        <x:f>L315*(1-$B$4*K315)</x:f>
        <x:v>483.06992569417287</x:v>
      </x:c>
      <x:c r="N315" s="1" t="n">
        <x:f>COUNTIFS($M$11:$M$326,"&gt;"&amp;M315)+COUNTIFS($M$11:M315,M315)</x:f>
        <x:v>137</x:v>
      </x:c>
      <x:c r="O315" s="1" t="str">
        <x:f>IF(N315&lt;=$D$6,$D$4,IF(N315&lt;=$E$6,$E$4,IF(N315&lt;=$F$6,$F$4,IF(N315&lt;=$G$6,$G$4,IF(N315&lt;=$H$6,$H$4,$I$4)))))</x:f>
        <x:v>4A</x:v>
      </x:c>
      <x:c r="P315" s="1" t="str">
        <x:f>IF(AND(G315="Yes",VALUE(LEFT(F315,1))&gt;VALUE(LEFT(O315,1))),"Yes","No")</x:f>
        <x:v>No</x:v>
      </x:c>
      <x:c r="Q315" s="1" t="str">
        <x:v>Corporation FRL proxy</x:v>
      </x:c>
      <x:c r="R315" s="1" t="str">
        <x:v>3490</x:v>
      </x:c>
      <x:c r="S315" s="1" t="str">
        <x:v>Supplied football classification PDF; 2025–26 grade counts</x:v>
      </x:c>
      <x:c r="T315" s="1" t="str">
        <x:v>Supplied corporation-enrollment-ethnicity-free-reduced-price-meal-status-2006-26.xlsx, 2026 sheet</x:v>
      </x:c>
    </x:row>
    <x:row r="316" ht="20" customHeight="1">
      <x:c r="A316" s="1" t="str">
        <x:v>Western Boone</x:v>
      </x:c>
      <x:c r="B316" s="1" t="n">
        <x:v>120</x:v>
      </x:c>
      <x:c r="C316" s="1" t="n">
        <x:v>144</x:v>
      </x:c>
      <x:c r="D316" s="1" t="n">
        <x:v>120</x:v>
      </x:c>
      <x:c r="E316" s="1" t="n">
        <x:v>129</x:v>
      </x:c>
      <x:c r="F316" s="1" t="str">
        <x:v>3A</x:v>
      </x:c>
      <x:c r="G316" s="1" t="str">
        <x:v>No</x:v>
      </x:c>
      <x:c r="H316" s="1" t="str">
        <x:v>Western Boone Co Com Sch Dist</x:v>
      </x:c>
      <x:c r="I316" s="1" t="n">
        <x:v>580</x:v>
      </x:c>
      <x:c r="J316" s="1" t="n">
        <x:v>1578</x:v>
      </x:c>
      <x:c r="K316" s="10" t="n">
        <x:f>IF(J316="",0,I316/J316)</x:f>
        <x:v>0.36755386565272496</x:v>
      </x:c>
      <x:c r="L316" s="1" t="n">
        <x:f>SUM(B316:D316)</x:f>
        <x:v>384</x:v>
      </x:c>
      <x:c r="M316" s="11" t="n">
        <x:f>L316*(1-$B$4*K316)</x:f>
        <x:v>327.5437262357415</x:v>
      </x:c>
      <x:c r="N316" s="1" t="n">
        <x:f>COUNTIFS($M$11:$M$326,"&gt;"&amp;M316)+COUNTIFS($M$11:M316,M316)</x:f>
        <x:v>185</x:v>
      </x:c>
      <x:c r="O316" s="1" t="str">
        <x:f>IF(N316&lt;=$D$6,$D$4,IF(N316&lt;=$E$6,$E$4,IF(N316&lt;=$F$6,$F$4,IF(N316&lt;=$G$6,$G$4,IF(N316&lt;=$H$6,$H$4,$I$4)))))</x:f>
        <x:v>3A</x:v>
      </x:c>
      <x:c r="P316" s="1" t="str">
        <x:f>IF(AND(G316="Yes",VALUE(LEFT(F316,1))&gt;VALUE(LEFT(O316,1))),"Yes","No")</x:f>
        <x:v>No</x:v>
      </x:c>
      <x:c r="Q316" s="1" t="str">
        <x:v>Corporation FRL proxy</x:v>
      </x:c>
      <x:c r="R316" s="1" t="str">
        <x:v>0615</x:v>
      </x:c>
      <x:c r="S316" s="1" t="str">
        <x:v>Supplied football classification PDF; 2025–26 grade counts</x:v>
      </x:c>
      <x:c r="T316" s="1" t="str">
        <x:v>Supplied corporation-enrollment-ethnicity-free-reduced-price-meal-status-2006-26.xlsx, 2026 sheet</x:v>
      </x:c>
    </x:row>
    <x:row r="317" ht="20" customHeight="1">
      <x:c r="A317" s="1" t="str">
        <x:v>Westfield</x:v>
      </x:c>
      <x:c r="B317" s="1" t="n">
        <x:v>777</x:v>
      </x:c>
      <x:c r="C317" s="1" t="n">
        <x:v>780</x:v>
      </x:c>
      <x:c r="D317" s="1" t="n">
        <x:v>791</x:v>
      </x:c>
      <x:c r="E317" s="1" t="n">
        <x:v>716</x:v>
      </x:c>
      <x:c r="F317" s="1" t="str">
        <x:v>6A</x:v>
      </x:c>
      <x:c r="G317" s="1" t="str">
        <x:v>No</x:v>
      </x:c>
      <x:c r="H317" s="1" t="str">
        <x:v>Westfield-Washington Schools</x:v>
      </x:c>
      <x:c r="I317" s="1" t="n">
        <x:v>2230</x:v>
      </x:c>
      <x:c r="J317" s="1" t="n">
        <x:v>10396</x:v>
      </x:c>
      <x:c r="K317" s="10" t="n">
        <x:f>IF(J317="",0,I317/J317)</x:f>
        <x:v>0.21450557906887263</x:v>
      </x:c>
      <x:c r="L317" s="1" t="n">
        <x:f>SUM(B317:D317)</x:f>
        <x:v>2348</x:v>
      </x:c>
      <x:c r="M317" s="11" t="n">
        <x:f>L317*(1-$B$4*K317)</x:f>
        <x:v>2146.5363601385147</x:v>
      </x:c>
      <x:c r="N317" s="1" t="n">
        <x:f>COUNTIFS($M$11:$M$326,"&gt;"&amp;M317)+COUNTIFS($M$11:M317,M317)</x:f>
        <x:v>10</x:v>
      </x:c>
      <x:c r="O317" s="1" t="str">
        <x:f>IF(N317&lt;=$D$6,$D$4,IF(N317&lt;=$E$6,$E$4,IF(N317&lt;=$F$6,$F$4,IF(N317&lt;=$G$6,$G$4,IF(N317&lt;=$H$6,$H$4,$I$4)))))</x:f>
        <x:v>6A</x:v>
      </x:c>
      <x:c r="P317" s="1" t="str">
        <x:f>IF(AND(G317="Yes",VALUE(LEFT(F317,1))&gt;VALUE(LEFT(O317,1))),"Yes","No")</x:f>
        <x:v>No</x:v>
      </x:c>
      <x:c r="Q317" s="1" t="str">
        <x:v>Corporation FRL proxy</x:v>
      </x:c>
      <x:c r="R317" s="1" t="str">
        <x:v>3030</x:v>
      </x:c>
      <x:c r="S317" s="1" t="str">
        <x:v>Supplied football classification PDF; 2025–26 grade counts</x:v>
      </x:c>
      <x:c r="T317" s="1" t="str">
        <x:v>Supplied corporation-enrollment-ethnicity-free-reduced-price-meal-status-2006-26.xlsx, 2026 sheet</x:v>
      </x:c>
    </x:row>
    <x:row r="318" ht="20" customHeight="1">
      <x:c r="A318" s="1" t="str">
        <x:v>Wheeler</x:v>
      </x:c>
      <x:c r="B318" s="1" t="n">
        <x:v>95</x:v>
      </x:c>
      <x:c r="C318" s="1" t="n">
        <x:v>92</x:v>
      </x:c>
      <x:c r="D318" s="1" t="n">
        <x:v>93</x:v>
      </x:c>
      <x:c r="E318" s="1" t="n">
        <x:v>108</x:v>
      </x:c>
      <x:c r="F318" s="1" t="str">
        <x:v>2A</x:v>
      </x:c>
      <x:c r="G318" s="1" t="str">
        <x:v>No</x:v>
      </x:c>
      <x:c r="H318" s="1" t="str">
        <x:v>Union Township School Corp</x:v>
      </x:c>
      <x:c r="I318" s="1" t="n">
        <x:v>386</x:v>
      </x:c>
      <x:c r="J318" s="1" t="n">
        <x:v>1426</x:v>
      </x:c>
      <x:c r="K318" s="10" t="n">
        <x:f>IF(J318="",0,I318/J318)</x:f>
        <x:v>0.270687237026648</x:v>
      </x:c>
      <x:c r="L318" s="1" t="n">
        <x:f>SUM(B318:D318)</x:f>
        <x:v>280</x:v>
      </x:c>
      <x:c r="M318" s="11" t="n">
        <x:f>L318*(1-$B$4*K318)</x:f>
        <x:v>249.68302945301542</x:v>
      </x:c>
      <x:c r="N318" s="1" t="n">
        <x:f>COUNTIFS($M$11:$M$326,"&gt;"&amp;M318)+COUNTIFS($M$11:M318,M318)</x:f>
        <x:v>226</x:v>
      </x:c>
      <x:c r="O318" s="1" t="str">
        <x:f>IF(N318&lt;=$D$6,$D$4,IF(N318&lt;=$E$6,$E$4,IF(N318&lt;=$F$6,$F$4,IF(N318&lt;=$G$6,$G$4,IF(N318&lt;=$H$6,$H$4,$I$4)))))</x:f>
        <x:v>2A</x:v>
      </x:c>
      <x:c r="P318" s="1" t="str">
        <x:f>IF(AND(G318="Yes",VALUE(LEFT(F318,1))&gt;VALUE(LEFT(O318,1))),"Yes","No")</x:f>
        <x:v>No</x:v>
      </x:c>
      <x:c r="Q318" s="1" t="str">
        <x:v>Corporation FRL proxy</x:v>
      </x:c>
      <x:c r="R318" s="1" t="str">
        <x:v>6530</x:v>
      </x:c>
      <x:c r="S318" s="1" t="str">
        <x:v>Supplied football classification PDF; 2025–26 grade counts</x:v>
      </x:c>
      <x:c r="T318" s="1" t="str">
        <x:v>Supplied corporation-enrollment-ethnicity-free-reduced-price-meal-status-2006-26.xlsx, 2026 sheet</x:v>
      </x:c>
    </x:row>
    <x:row r="319" ht="20" customHeight="1">
      <x:c r="A319" s="1" t="str">
        <x:v>Whiteland Community</x:v>
      </x:c>
      <x:c r="B319" s="1" t="n">
        <x:v>532</x:v>
      </x:c>
      <x:c r="C319" s="1" t="n">
        <x:v>531</x:v>
      </x:c>
      <x:c r="D319" s="1" t="n">
        <x:v>537</x:v>
      </x:c>
      <x:c r="E319" s="1" t="n">
        <x:v>512</x:v>
      </x:c>
      <x:c r="F319" s="1" t="str">
        <x:v>6A</x:v>
      </x:c>
      <x:c r="G319" s="1" t="str">
        <x:v>No</x:v>
      </x:c>
      <x:c r="H319" s="1" t="str">
        <x:v>Clark-Pleasant Community Sch Corp</x:v>
      </x:c>
      <x:c r="I319" s="1" t="n">
        <x:v>4162</x:v>
      </x:c>
      <x:c r="J319" s="1" t="n">
        <x:v>7095</x:v>
      </x:c>
      <x:c r="K319" s="10" t="n">
        <x:f>IF(J319="",0,I319/J319)</x:f>
        <x:v>0.5866102889358703</x:v>
      </x:c>
      <x:c r="L319" s="1" t="n">
        <x:f>SUM(B319:D319)</x:f>
        <x:v>1600</x:v>
      </x:c>
      <x:c r="M319" s="11" t="n">
        <x:f>L319*(1-$B$4*K319)</x:f>
        <x:v>1224.569415081043</x:v>
      </x:c>
      <x:c r="N319" s="1" t="n">
        <x:f>COUNTIFS($M$11:$M$326,"&gt;"&amp;M319)+COUNTIFS($M$11:M319,M319)</x:f>
        <x:v>31</x:v>
      </x:c>
      <x:c r="O319" s="1" t="str">
        <x:f>IF(N319&lt;=$D$6,$D$4,IF(N319&lt;=$E$6,$E$4,IF(N319&lt;=$F$6,$F$4,IF(N319&lt;=$G$6,$G$4,IF(N319&lt;=$H$6,$H$4,$I$4)))))</x:f>
        <x:v>5A</x:v>
      </x:c>
      <x:c r="P319" s="1" t="str">
        <x:f>IF(AND(G319="Yes",VALUE(LEFT(F319,1))&gt;VALUE(LEFT(O319,1))),"Yes","No")</x:f>
        <x:v>No</x:v>
      </x:c>
      <x:c r="Q319" s="1" t="str">
        <x:v>Corporation FRL proxy</x:v>
      </x:c>
      <x:c r="R319" s="1" t="str">
        <x:v>4145</x:v>
      </x:c>
      <x:c r="S319" s="1" t="str">
        <x:v>Supplied football classification PDF; 2025–26 grade counts</x:v>
      </x:c>
      <x:c r="T319" s="1" t="str">
        <x:v>Supplied corporation-enrollment-ethnicity-free-reduced-price-meal-status-2006-26.xlsx, 2026 sheet</x:v>
      </x:c>
    </x:row>
    <x:row r="320" ht="20" customHeight="1">
      <x:c r="A320" s="1" t="str">
        <x:v>Whiting</x:v>
      </x:c>
      <x:c r="B320" s="1" t="n">
        <x:v>102</x:v>
      </x:c>
      <x:c r="C320" s="1" t="n">
        <x:v>115</x:v>
      </x:c>
      <x:c r="D320" s="1" t="n">
        <x:v>111</x:v>
      </x:c>
      <x:c r="E320" s="1" t="n">
        <x:v>96</x:v>
      </x:c>
      <x:c r="F320" s="1" t="str">
        <x:v>2A</x:v>
      </x:c>
      <x:c r="G320" s="1" t="str">
        <x:v>No</x:v>
      </x:c>
      <x:c r="H320" s="1" t="str">
        <x:v>School City of Whiting</x:v>
      </x:c>
      <x:c r="I320" s="1" t="n">
        <x:v>742</x:v>
      </x:c>
      <x:c r="J320" s="1" t="n">
        <x:v>1050</x:v>
      </x:c>
      <x:c r="K320" s="10" t="n">
        <x:f>IF(J320="",0,I320/J320)</x:f>
        <x:v>0.7066666666666667</x:v>
      </x:c>
      <x:c r="L320" s="1" t="n">
        <x:f>SUM(B320:D320)</x:f>
        <x:v>328</x:v>
      </x:c>
      <x:c r="M320" s="11" t="n">
        <x:f>L320*(1-$B$4*K320)</x:f>
        <x:v>235.28533333333334</x:v>
      </x:c>
      <x:c r="N320" s="1" t="n">
        <x:f>COUNTIFS($M$11:$M$326,"&gt;"&amp;M320)+COUNTIFS($M$11:M320,M320)</x:f>
        <x:v>240</x:v>
      </x:c>
      <x:c r="O320" s="1" t="str">
        <x:f>IF(N320&lt;=$D$6,$D$4,IF(N320&lt;=$E$6,$E$4,IF(N320&lt;=$F$6,$F$4,IF(N320&lt;=$G$6,$G$4,IF(N320&lt;=$H$6,$H$4,$I$4)))))</x:f>
        <x:v>2A</x:v>
      </x:c>
      <x:c r="P320" s="1" t="str">
        <x:f>IF(AND(G320="Yes",VALUE(LEFT(F320,1))&gt;VALUE(LEFT(O320,1))),"Yes","No")</x:f>
        <x:v>No</x:v>
      </x:c>
      <x:c r="Q320" s="1" t="str">
        <x:v>Corporation FRL proxy</x:v>
      </x:c>
      <x:c r="R320" s="1" t="str">
        <x:v>4760</x:v>
      </x:c>
      <x:c r="S320" s="1" t="str">
        <x:v>Supplied football classification PDF; 2025–26 grade counts</x:v>
      </x:c>
      <x:c r="T320" s="1" t="str">
        <x:v>Supplied corporation-enrollment-ethnicity-free-reduced-price-meal-status-2006-26.xlsx, 2026 sheet</x:v>
      </x:c>
    </x:row>
    <x:row r="321" ht="20" customHeight="1">
      <x:c r="A321" s="1" t="str">
        <x:v>Whitko</x:v>
      </x:c>
      <x:c r="B321" s="1" t="n">
        <x:v>89</x:v>
      </x:c>
      <x:c r="C321" s="1" t="n">
        <x:v>76</x:v>
      </x:c>
      <x:c r="D321" s="1" t="n">
        <x:v>78</x:v>
      </x:c>
      <x:c r="E321" s="1" t="n">
        <x:v>84</x:v>
      </x:c>
      <x:c r="F321" s="1" t="str">
        <x:v>1A</x:v>
      </x:c>
      <x:c r="G321" s="1" t="str">
        <x:v>No</x:v>
      </x:c>
      <x:c r="H321" s="1" t="str">
        <x:v>Whitko Community School Corp</x:v>
      </x:c>
      <x:c r="I321" s="1" t="n">
        <x:v>522</x:v>
      </x:c>
      <x:c r="J321" s="1" t="n">
        <x:v>1091</x:v>
      </x:c>
      <x:c r="K321" s="10" t="n">
        <x:f>IF(J321="",0,I321/J321)</x:f>
        <x:v>0.4784601283226398</x:v>
      </x:c>
      <x:c r="L321" s="1" t="n">
        <x:f>SUM(B321:D321)</x:f>
        <x:v>243</x:v>
      </x:c>
      <x:c r="M321" s="11" t="n">
        <x:f>L321*(1-$B$4*K321)</x:f>
        <x:v>196.49367552703941</x:v>
      </x:c>
      <x:c r="N321" s="1" t="n">
        <x:f>COUNTIFS($M$11:$M$326,"&gt;"&amp;M321)+COUNTIFS($M$11:M321,M321)</x:f>
        <x:v>271</x:v>
      </x:c>
      <x:c r="O321" s="1" t="str">
        <x:f>IF(N321&lt;=$D$6,$D$4,IF(N321&lt;=$E$6,$E$4,IF(N321&lt;=$F$6,$F$4,IF(N321&lt;=$G$6,$G$4,IF(N321&lt;=$H$6,$H$4,$I$4)))))</x:f>
        <x:v>2A</x:v>
      </x:c>
      <x:c r="P321" s="1" t="str">
        <x:f>IF(AND(G321="Yes",VALUE(LEFT(F321,1))&gt;VALUE(LEFT(O321,1))),"Yes","No")</x:f>
        <x:v>No</x:v>
      </x:c>
      <x:c r="Q321" s="1" t="str">
        <x:v>Corporation FRL proxy</x:v>
      </x:c>
      <x:c r="R321" s="1" t="str">
        <x:v>4455</x:v>
      </x:c>
      <x:c r="S321" s="1" t="str">
        <x:v>Supplied football classification PDF; 2025–26 grade counts</x:v>
      </x:c>
      <x:c r="T321" s="1" t="str">
        <x:v>Supplied corporation-enrollment-ethnicity-free-reduced-price-meal-status-2006-26.xlsx, 2026 sheet</x:v>
      </x:c>
    </x:row>
    <x:row r="322" ht="20" customHeight="1">
      <x:c r="A322" s="1" t="str">
        <x:v>Winamac Community</x:v>
      </x:c>
      <x:c r="B322" s="1" t="n">
        <x:v>74</x:v>
      </x:c>
      <x:c r="C322" s="1" t="n">
        <x:v>90</x:v>
      </x:c>
      <x:c r="D322" s="1" t="n">
        <x:v>73</x:v>
      </x:c>
      <x:c r="E322" s="1" t="n">
        <x:v>89</x:v>
      </x:c>
      <x:c r="F322" s="1" t="str">
        <x:v>1A</x:v>
      </x:c>
      <x:c r="G322" s="1" t="str">
        <x:v>No</x:v>
      </x:c>
      <x:c r="H322" s="1" t="str">
        <x:v>Eastern Pulaski Community Sch Corp</x:v>
      </x:c>
      <x:c r="I322" s="1" t="n">
        <x:v>478</x:v>
      </x:c>
      <x:c r="J322" s="1" t="n">
        <x:v>1014</x:v>
      </x:c>
      <x:c r="K322" s="10" t="n">
        <x:f>IF(J322="",0,I322/J322)</x:f>
        <x:v>0.4714003944773176</x:v>
      </x:c>
      <x:c r="L322" s="1" t="n">
        <x:f>SUM(B322:D322)</x:f>
        <x:v>237</x:v>
      </x:c>
      <x:c r="M322" s="11" t="n">
        <x:f>L322*(1-$B$4*K322)</x:f>
        <x:v>192.31124260355028</x:v>
      </x:c>
      <x:c r="N322" s="1" t="n">
        <x:f>COUNTIFS($M$11:$M$326,"&gt;"&amp;M322)+COUNTIFS($M$11:M322,M322)</x:f>
        <x:v>276</x:v>
      </x:c>
      <x:c r="O322" s="1" t="str">
        <x:f>IF(N322&lt;=$D$6,$D$4,IF(N322&lt;=$E$6,$E$4,IF(N322&lt;=$F$6,$F$4,IF(N322&lt;=$G$6,$G$4,IF(N322&lt;=$H$6,$H$4,$I$4)))))</x:f>
        <x:v>2A</x:v>
      </x:c>
      <x:c r="P322" s="1" t="str">
        <x:f>IF(AND(G322="Yes",VALUE(LEFT(F322,1))&gt;VALUE(LEFT(O322,1))),"Yes","No")</x:f>
        <x:v>No</x:v>
      </x:c>
      <x:c r="Q322" s="1" t="str">
        <x:v>Corporation FRL proxy</x:v>
      </x:c>
      <x:c r="R322" s="1" t="str">
        <x:v>6620</x:v>
      </x:c>
      <x:c r="S322" s="1" t="str">
        <x:v>Supplied football classification PDF; 2025–26 grade counts</x:v>
      </x:c>
      <x:c r="T322" s="1" t="str">
        <x:v>Supplied corporation-enrollment-ethnicity-free-reduced-price-meal-status-2006-26.xlsx, 2026 sheet</x:v>
      </x:c>
    </x:row>
    <x:row r="323" ht="20" customHeight="1">
      <x:c r="A323" s="1" t="str">
        <x:v>Winchester Community</x:v>
      </x:c>
      <x:c r="B323" s="1" t="n">
        <x:v>105</x:v>
      </x:c>
      <x:c r="C323" s="1" t="n">
        <x:v>88</x:v>
      </x:c>
      <x:c r="D323" s="1" t="n">
        <x:v>88</x:v>
      </x:c>
      <x:c r="E323" s="1" t="n">
        <x:v>98</x:v>
      </x:c>
      <x:c r="F323" s="1" t="str">
        <x:v>2A</x:v>
      </x:c>
      <x:c r="G323" s="1" t="str">
        <x:v>No</x:v>
      </x:c>
      <x:c r="H323" s="1" t="str">
        <x:v>Randolph Central School Corp</x:v>
      </x:c>
      <x:c r="I323" s="1" t="n">
        <x:v>546</x:v>
      </x:c>
      <x:c r="J323" s="1" t="n">
        <x:v>1395</x:v>
      </x:c>
      <x:c r="K323" s="10" t="n">
        <x:f>IF(J323="",0,I323/J323)</x:f>
        <x:v>0.3913978494623656</x:v>
      </x:c>
      <x:c r="L323" s="1" t="n">
        <x:f>SUM(B323:D323)</x:f>
        <x:v>281</x:v>
      </x:c>
      <x:c r="M323" s="11" t="n">
        <x:f>L323*(1-$B$4*K323)</x:f>
        <x:v>237.0068817204301</x:v>
      </x:c>
      <x:c r="N323" s="1" t="n">
        <x:f>COUNTIFS($M$11:$M$326,"&gt;"&amp;M323)+COUNTIFS($M$11:M323,M323)</x:f>
        <x:v>239</x:v>
      </x:c>
      <x:c r="O323" s="1" t="str">
        <x:f>IF(N323&lt;=$D$6,$D$4,IF(N323&lt;=$E$6,$E$4,IF(N323&lt;=$F$6,$F$4,IF(N323&lt;=$G$6,$G$4,IF(N323&lt;=$H$6,$H$4,$I$4)))))</x:f>
        <x:v>2A</x:v>
      </x:c>
      <x:c r="P323" s="1" t="str">
        <x:f>IF(AND(G323="Yes",VALUE(LEFT(F323,1))&gt;VALUE(LEFT(O323,1))),"Yes","No")</x:f>
        <x:v>No</x:v>
      </x:c>
      <x:c r="Q323" s="1" t="str">
        <x:v>Corporation FRL proxy</x:v>
      </x:c>
      <x:c r="R323" s="1" t="str">
        <x:v>6825</x:v>
      </x:c>
      <x:c r="S323" s="1" t="str">
        <x:v>Supplied football classification PDF; 2025–26 grade counts</x:v>
      </x:c>
      <x:c r="T323" s="1" t="str">
        <x:v>Supplied corporation-enrollment-ethnicity-free-reduced-price-meal-status-2006-26.xlsx, 2026 sheet</x:v>
      </x:c>
    </x:row>
    <x:row r="324" ht="20" customHeight="1">
      <x:c r="A324" s="1" t="str">
        <x:v>Woodlan</x:v>
      </x:c>
      <x:c r="B324" s="1" t="n">
        <x:v>145</x:v>
      </x:c>
      <x:c r="C324" s="1" t="n">
        <x:v>145</x:v>
      </x:c>
      <x:c r="D324" s="1" t="n">
        <x:v>146</x:v>
      </x:c>
      <x:c r="E324" s="1" t="n">
        <x:v>102</x:v>
      </x:c>
      <x:c r="F324" s="1" t="str">
        <x:v>3A</x:v>
      </x:c>
      <x:c r="G324" s="1" t="str">
        <x:v>No</x:v>
      </x:c>
      <x:c r="H324" s="1" t="str">
        <x:v>East Allen County Schools</x:v>
      </x:c>
      <x:c r="I324" s="1" t="n">
        <x:v>5161</x:v>
      </x:c>
      <x:c r="J324" s="1" t="n">
        <x:v>10061</x:v>
      </x:c>
      <x:c r="K324" s="10" t="n">
        <x:f>IF(J324="",0,I324/J324)</x:f>
        <x:v>0.5129708776463572</x:v>
      </x:c>
      <x:c r="L324" s="1" t="n">
        <x:f>SUM(B324:D324)</x:f>
        <x:v>436</x:v>
      </x:c>
      <x:c r="M324" s="11" t="n">
        <x:f>L324*(1-$B$4*K324)</x:f>
        <x:v>346.53787893847533</x:v>
      </x:c>
      <x:c r="N324" s="1" t="n">
        <x:f>COUNTIFS($M$11:$M$326,"&gt;"&amp;M324)+COUNTIFS($M$11:M324,M324)</x:f>
        <x:v>169</x:v>
      </x:c>
      <x:c r="O324" s="1" t="str">
        <x:f>IF(N324&lt;=$D$6,$D$4,IF(N324&lt;=$E$6,$E$4,IF(N324&lt;=$F$6,$F$4,IF(N324&lt;=$G$6,$G$4,IF(N324&lt;=$H$6,$H$4,$I$4)))))</x:f>
        <x:v>3A</x:v>
      </x:c>
      <x:c r="P324" s="1" t="str">
        <x:f>IF(AND(G324="Yes",VALUE(LEFT(F324,1))&gt;VALUE(LEFT(O324,1))),"Yes","No")</x:f>
        <x:v>No</x:v>
      </x:c>
      <x:c r="Q324" s="1" t="str">
        <x:v>Corporation FRL proxy</x:v>
      </x:c>
      <x:c r="R324" s="1" t="str">
        <x:v>0255</x:v>
      </x:c>
      <x:c r="S324" s="1" t="str">
        <x:v>Supplied football classification PDF; 2025–26 grade counts</x:v>
      </x:c>
      <x:c r="T324" s="1" t="str">
        <x:v>Supplied corporation-enrollment-ethnicity-free-reduced-price-meal-status-2006-26.xlsx, 2026 sheet</x:v>
      </x:c>
    </x:row>
    <x:row r="325" ht="20" customHeight="1">
      <x:c r="A325" s="1" t="str">
        <x:v>Yorktown</x:v>
      </x:c>
      <x:c r="B325" s="1" t="n">
        <x:v>212</x:v>
      </x:c>
      <x:c r="C325" s="1" t="n">
        <x:v>239</x:v>
      </x:c>
      <x:c r="D325" s="1" t="n">
        <x:v>198</x:v>
      </x:c>
      <x:c r="E325" s="1" t="n">
        <x:v>191</x:v>
      </x:c>
      <x:c r="F325" s="1" t="str">
        <x:v>4A</x:v>
      </x:c>
      <x:c r="G325" s="1" t="str">
        <x:v>No</x:v>
      </x:c>
      <x:c r="H325" s="1" t="str">
        <x:v>Yorktown Community Schools</x:v>
      </x:c>
      <x:c r="I325" s="1" t="n">
        <x:v>1097</x:v>
      </x:c>
      <x:c r="J325" s="1" t="n">
        <x:v>2742</x:v>
      </x:c>
      <x:c r="K325" s="10" t="n">
        <x:f>IF(J325="",0,I325/J325)</x:f>
        <x:v>0.40007293946024797</x:v>
      </x:c>
      <x:c r="L325" s="1" t="n">
        <x:f>SUM(B325:D325)</x:f>
        <x:v>649</x:v>
      </x:c>
      <x:c r="M325" s="11" t="n">
        <x:f>L325*(1-$B$4*K325)</x:f>
        <x:v>545.1410649161196</x:v>
      </x:c>
      <x:c r="N325" s="1" t="n">
        <x:f>COUNTIFS($M$11:$M$326,"&gt;"&amp;M325)+COUNTIFS($M$11:M325,M325)</x:f>
        <x:v>117</x:v>
      </x:c>
      <x:c r="O325" s="1" t="str">
        <x:f>IF(N325&lt;=$D$6,$D$4,IF(N325&lt;=$E$6,$E$4,IF(N325&lt;=$F$6,$F$4,IF(N325&lt;=$G$6,$G$4,IF(N325&lt;=$H$6,$H$4,$I$4)))))</x:f>
        <x:v>4A</x:v>
      </x:c>
      <x:c r="P325" s="1" t="str">
        <x:f>IF(AND(G325="Yes",VALUE(LEFT(F325,1))&gt;VALUE(LEFT(O325,1))),"Yes","No")</x:f>
        <x:v>No</x:v>
      </x:c>
      <x:c r="Q325" s="1" t="str">
        <x:v>Corporation FRL proxy</x:v>
      </x:c>
      <x:c r="R325" s="1" t="str">
        <x:v>1910</x:v>
      </x:c>
      <x:c r="S325" s="1" t="str">
        <x:v>Supplied football classification PDF; 2025–26 grade counts</x:v>
      </x:c>
      <x:c r="T325" s="1" t="str">
        <x:v>Supplied corporation-enrollment-ethnicity-free-reduced-price-meal-status-2006-26.xlsx, 2026 sheet</x:v>
      </x:c>
    </x:row>
    <x:row r="326" ht="20" customHeight="1">
      <x:c r="A326" s="1" t="str">
        <x:v>Zionsville</x:v>
      </x:c>
      <x:c r="B326" s="1" t="n">
        <x:v>580</x:v>
      </x:c>
      <x:c r="C326" s="1" t="n">
        <x:v>568</x:v>
      </x:c>
      <x:c r="D326" s="1" t="n">
        <x:v>597</x:v>
      </x:c>
      <x:c r="E326" s="1" t="n">
        <x:v>569</x:v>
      </x:c>
      <x:c r="F326" s="1" t="str">
        <x:v>6A</x:v>
      </x:c>
      <x:c r="G326" s="1" t="str">
        <x:v>No</x:v>
      </x:c>
      <x:c r="H326" s="1" t="str">
        <x:v>Zionsville Community Schools</x:v>
      </x:c>
      <x:c r="I326" s="1" t="n">
        <x:v>579</x:v>
      </x:c>
      <x:c r="J326" s="1" t="n">
        <x:v>8003</x:v>
      </x:c>
      <x:c r="K326" s="10" t="n">
        <x:f>IF(J326="",0,I326/J326)</x:f>
        <x:v>0.07234786954891916</x:v>
      </x:c>
      <x:c r="L326" s="1" t="n">
        <x:f>SUM(B326:D326)</x:f>
        <x:v>1745</x:v>
      </x:c>
      <x:c r="M326" s="11" t="n">
        <x:f>L326*(1-$B$4*K326)</x:f>
        <x:v>1694.5011870548544</x:v>
      </x:c>
      <x:c r="N326" s="1" t="n">
        <x:f>COUNTIFS($M$11:$M$326,"&gt;"&amp;M326)+COUNTIFS($M$11:M326,M326)</x:f>
        <x:v>19</x:v>
      </x:c>
      <x:c r="O326" s="1" t="str">
        <x:f>IF(N326&lt;=$D$6,$D$4,IF(N326&lt;=$E$6,$E$4,IF(N326&lt;=$F$6,$F$4,IF(N326&lt;=$G$6,$G$4,IF(N326&lt;=$H$6,$H$4,$I$4)))))</x:f>
        <x:v>6A</x:v>
      </x:c>
      <x:c r="P326" s="1" t="str">
        <x:f>IF(AND(G326="Yes",VALUE(LEFT(F326,1))&gt;VALUE(LEFT(O326,1))),"Yes","No")</x:f>
        <x:v>No</x:v>
      </x:c>
      <x:c r="Q326" s="1" t="str">
        <x:v>Corporation FRL proxy</x:v>
      </x:c>
      <x:c r="R326" s="1" t="str">
        <x:v>0630</x:v>
      </x:c>
      <x:c r="S326" s="1" t="str">
        <x:v>Supplied football classification PDF; 2025–26 grade counts</x:v>
      </x:c>
      <x:c r="T326" s="1" t="str">
        <x:v>Supplied corporation-enrollment-ethnicity-free-reduced-price-meal-status-2006-26.xlsx, 2026 sheet</x:v>
      </x:c>
    </x:row>
    <x:row r="327" ht="20" customHeight="1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</x:row>
    <x:row r="328" ht="20" customHeight="1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</x:row>
    <x:row r="329" ht="20" customHeight="1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</x:row>
    <x:row r="330" ht="20" customHeight="1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</x:row>
    <x:row r="331" ht="20" customHeight="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</x:row>
    <x:row r="332" ht="20" customHeight="1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</x:row>
    <x:row r="333" ht="20" customHeight="1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</x:row>
    <x:row r="334" ht="20" customHeight="1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</x:row>
    <x:row r="335" ht="20" customHeight="1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</x:row>
    <x:row r="336" ht="20" customHeight="1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</x:row>
    <x:row r="337" ht="20" customHeight="1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</x:row>
    <x:row r="338" ht="20" customHeight="1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</x:row>
    <x:row r="339" ht="20" customHeight="1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</x:row>
    <x:row r="340" ht="20" customHeight="1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</x:row>
  </x:sheetData>
  <x:conditionalFormatting sqref="A11:T326">
    <x:cfRule type="expression" dxfId="2" priority="1">
      <x:formula>$P11="Yes"</x:formula>
    </x:cfRule>
  </x:conditionalFormatting>
  <x:conditionalFormatting sqref="I11:K326">
    <x:cfRule type="expression" dxfId="3" priority="2">
      <x:formula>$Q11="Missing: unadjusted"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20" hidden="0" customWidth="1"/>
    <x:col min="3" max="3" width="20" hidden="0" customWidth="1"/>
    <x:col min="4" max="4" width="20" hidden="0" customWidth="1"/>
    <x:col min="5" max="5" width="33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</x:cols>
  <x:sheetData>
    <x:row r="1" ht="20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</x:row>
    <x:row r="2" ht="28" customHeight="1">
      <x:c r="A2" s="2" t="str">
        <x:v>Method and success-factor comparison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</x:row>
    <x:row r="3" ht="20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</x:row>
    <x:row r="4" ht="20" customHeight="1">
      <x:c r="A4" s="1" t="str">
        <x:v>This scenario includes all 316 schools in the supplied classification PDF, including schools absent from the October tournament draw.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</x:row>
    <x:row r="5" ht="20" customHeight="1">
      <x:c r="A5" s="1" t="str">
        <x:v>Adjusted enrollment = (Grade 9 + Grade 10 + Grade 11) × (1 − 0.40 × FRL rate). Grade 12 is excluded, following Iowa’s BEDS basis.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</x:row>
    <x:row r="6" ht="20" customHeight="1">
      <x:c r="A6" s="1" t="str">
        <x:v>Class sizes: 6A 30, 5A 64, 4A 64, 3A 64, 2A 64, 1A 30. Rank on unrounded adjusted enrollment; alphabetical tie-break.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</x:row>
    <x:row r="7" ht="20" customHeight="1">
      <x:c r="A7" s="1" t="str">
        <x:v>No success-factor or voluntary move-up is applied when assigning the Iowa class. Official class is a comparison only.</x:v>
      </x:c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</x:row>
    <x:row r="8" ht="20" customHeight="1">
      <x:c r="A8" s="1" t="str">
        <x:v>288 schools use the supplied corporation-wide FRL count / total enrollment as an authorized proxy. This is not a school-specific rate.</x:v>
      </x:c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</x:row>
    <x:row r="9" ht="20" customHeight="1">
      <x:c r="A9" s="1" t="str">
        <x:v>25 private schools use school NSLP eligible / school K–12 enrollment from the IDOE FY2026 report. These supplemental proxies differ from the corporation measure.</x:v>
      </x:c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</x:row>
    <x:row r="10" ht="20" customHeight="1">
      <x:c r="A10" s="1" t="str">
        <x:v>CEP meal eligibility can differ from household-income FRL eligibility. Treat these results as an approximate Iowa-style scenario, not an official classification.</x:v>
      </x:c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</x:row>
    <x:row r="11" ht="20" customHeight="1">
      <x:c r="A11" s="1" t="str">
        <x:v>Culver Academies, Park Tudor and Evansville Reitz Memorial have missing FRL data. Their scenario rate is 0%, not a reported poverty rate.</x:v>
      </x:c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</x:row>
    <x:row r="12" ht="20" customHeight="1">
      <x:c r="A12" s="1" t="str">
        <x:v>Gold identifies a success-factor school whose official class is higher than its Iowa class. Other official-to-Iowa changes also reflect the new class sizes.</x:v>
      </x:c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</x:row>
    <x:row r="13" ht="20" customHeight="1">
      <x:c r="A13" s="1" t="str">
        <x:v>Enrollment and FRL inputs are for school year 2025–26. “2026” is the workbook tab label. Source counts are retained for audit.</x:v>
      </x:c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</x:row>
    <x:row r="14" ht="20" customHeight="1">
      <x:c r="A14" s="1" t="str">
        <x:v>Iowa formula: https://www.iahsaa.org/football-classification-approved-2023-24/</x:v>
      </x:c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</x:row>
    <x:row r="15" ht="20" customHeight="1">
      <x:c r="A15" s="1" t="str">
        <x:v>School-to-corporation crosswalk: https://www.in.gov/doe/files/school-enrollment-ethnicity-and-free-reduced-price-meal-status-2006-26-final.xlsx</x:v>
      </x:c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</x:row>
    <x:row r="16" ht="20" customHeight="1">
      <x:c r="A16" s="1" t="str">
        <x:v>Supplemental private-school source: https://www.in.gov/doe/files/FY2026-idoe-enrollment-nslp-report011626.pdf</x:v>
      </x:c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</x:row>
    <x:row r="17" ht="20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</x:row>
    <x:row r="18" ht="20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</x:row>
    <x:row r="19" ht="36" customHeight="1">
      <x:c r="A19" s="7" t="str">
        <x:v>Success-factor school</x:v>
      </x:c>
      <x:c r="B19" s="7" t="str">
        <x:v>Official class</x:v>
      </x:c>
      <x:c r="C19" s="7" t="str">
        <x:v>Iowa class</x:v>
      </x:c>
      <x:c r="D19" s="7" t="str">
        <x:v>Adjusted enrollment</x:v>
      </x:c>
      <x:c r="E19" s="7" t="str">
        <x:v>Official SF class higher?</x:v>
      </x:c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</x:row>
    <x:row r="20" ht="20" customHeight="1">
      <x:c r="A20" s="1" t="str">
        <x:f>'Inputs and calculations'!A11</x:f>
        <x:v>Adams Central</x:v>
      </x:c>
      <x:c r="B20" s="8" t="str">
        <x:f>'Inputs and calculations'!F11</x:f>
        <x:v>3A</x:v>
      </x:c>
      <x:c r="C20" s="8" t="str">
        <x:f>'Inputs and calculations'!O11</x:f>
        <x:v>3A</x:v>
      </x:c>
      <x:c r="D20" s="11" t="n">
        <x:f>'Inputs and calculations'!M11</x:f>
        <x:v>284.5044866920152</x:v>
      </x:c>
      <x:c r="E20" s="8" t="str">
        <x:f>'Inputs and calculations'!P11</x:f>
        <x:v>No</x:v>
      </x:c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</x:row>
    <x:row r="21" ht="20" customHeight="1">
      <x:c r="A21" s="1" t="str">
        <x:f>'Inputs and calculations'!A14</x:f>
        <x:v>Andrean</x:v>
      </x:c>
      <x:c r="B21" s="8" t="str">
        <x:f>'Inputs and calculations'!F14</x:f>
        <x:v>3A</x:v>
      </x:c>
      <x:c r="C21" s="8" t="str">
        <x:f>'Inputs and calculations'!O14</x:f>
        <x:v>3A</x:v>
      </x:c>
      <x:c r="D21" s="11" t="n">
        <x:f>'Inputs and calculations'!M14</x:f>
        <x:v>320.3302325581395</x:v>
      </x:c>
      <x:c r="E21" s="8" t="str">
        <x:f>'Inputs and calculations'!P14</x:f>
        <x:v>No</x:v>
      </x:c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</x:row>
    <x:row r="22" ht="20" customHeight="1">
      <x:c r="A22" s="1" t="str">
        <x:f>'Inputs and calculations'!A69</x:f>
        <x:v>Decatur Central</x:v>
      </x:c>
      <x:c r="B22" s="8" t="str">
        <x:f>'Inputs and calculations'!F69</x:f>
        <x:v>6A</x:v>
      </x:c>
      <x:c r="C22" s="8" t="str">
        <x:f>'Inputs and calculations'!O69</x:f>
        <x:v>5A</x:v>
      </x:c>
      <x:c r="D22" s="11" t="n">
        <x:f>'Inputs and calculations'!M69</x:f>
        <x:v>1058.5103798246962</x:v>
      </x:c>
      <x:c r="E22" s="8" t="str">
        <x:f>'Inputs and calculations'!P69</x:f>
        <x:v>Yes</x:v>
      </x:c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</x:row>
    <x:row r="23" ht="20" customHeight="1">
      <x:c r="A23" s="1" t="str">
        <x:f>'Inputs and calculations'!A99</x:f>
        <x:v>Fort Wayne Bishop Luers</x:v>
      </x:c>
      <x:c r="B23" s="8" t="str">
        <x:f>'Inputs and calculations'!F99</x:f>
        <x:v>4A</x:v>
      </x:c>
      <x:c r="C23" s="8" t="str">
        <x:f>'Inputs and calculations'!O99</x:f>
        <x:v>3A</x:v>
      </x:c>
      <x:c r="D23" s="11" t="n">
        <x:f>'Inputs and calculations'!M99</x:f>
        <x:v>333.10929368029736</x:v>
      </x:c>
      <x:c r="E23" s="8" t="str">
        <x:f>'Inputs and calculations'!P99</x:f>
        <x:v>Yes</x:v>
      </x:c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</x:row>
    <x:row r="24" ht="20" customHeight="1">
      <x:c r="A24" s="1" t="str">
        <x:f>'Inputs and calculations'!A138</x:f>
        <x:v>Heritage Hills</x:v>
      </x:c>
      <x:c r="B24" s="8" t="str">
        <x:f>'Inputs and calculations'!F138</x:f>
        <x:v>4A</x:v>
      </x:c>
      <x:c r="C24" s="8" t="str">
        <x:f>'Inputs and calculations'!O138</x:f>
        <x:v>4A</x:v>
      </x:c>
      <x:c r="D24" s="11" t="n">
        <x:f>'Inputs and calculations'!M138</x:f>
        <x:v>396.70037807183365</x:v>
      </x:c>
      <x:c r="E24" s="8" t="str">
        <x:f>'Inputs and calculations'!P138</x:f>
        <x:v>No</x:v>
      </x:c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</x:row>
    <x:row r="25" ht="20" customHeight="1">
      <x:c r="A25" s="1" t="str">
        <x:f>'Inputs and calculations'!A146</x:f>
        <x:v>Indianapolis Bishop Chatard</x:v>
      </x:c>
      <x:c r="B25" s="8" t="str">
        <x:f>'Inputs and calculations'!F146</x:f>
        <x:v>4A</x:v>
      </x:c>
      <x:c r="C25" s="8" t="str">
        <x:f>'Inputs and calculations'!O146</x:f>
        <x:v>4A</x:v>
      </x:c>
      <x:c r="D25" s="11" t="n">
        <x:f>'Inputs and calculations'!M146</x:f>
        <x:v>572.0503778337531</x:v>
      </x:c>
      <x:c r="E25" s="8" t="str">
        <x:f>'Inputs and calculations'!P146</x:f>
        <x:v>No</x:v>
      </x:c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</x:row>
    <x:row r="26" ht="20" customHeight="1">
      <x:c r="A26" s="1" t="str">
        <x:f>'Inputs and calculations'!A148</x:f>
        <x:v>Indianapolis Cathedral</x:v>
      </x:c>
      <x:c r="B26" s="8" t="str">
        <x:f>'Inputs and calculations'!F148</x:f>
        <x:v>5A</x:v>
      </x:c>
      <x:c r="C26" s="8" t="str">
        <x:f>'Inputs and calculations'!O148</x:f>
        <x:v>5A</x:v>
      </x:c>
      <x:c r="D26" s="11" t="n">
        <x:f>'Inputs and calculations'!M148</x:f>
        <x:v>812.9035166816952</x:v>
      </x:c>
      <x:c r="E26" s="8" t="str">
        <x:f>'Inputs and calculations'!P148</x:f>
        <x:v>No</x:v>
      </x:c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</x:row>
    <x:row r="27" ht="20" customHeight="1">
      <x:c r="A27" s="1" t="str">
        <x:f>'Inputs and calculations'!A151</x:f>
        <x:v>Indianapolis Lutheran</x:v>
      </x:c>
      <x:c r="B27" s="8" t="str">
        <x:f>'Inputs and calculations'!F151</x:f>
        <x:v>2A</x:v>
      </x:c>
      <x:c r="C27" s="8" t="str">
        <x:f>'Inputs and calculations'!O151</x:f>
        <x:v>2A</x:v>
      </x:c>
      <x:c r="D27" s="11" t="n">
        <x:f>'Inputs and calculations'!M151</x:f>
        <x:v>194.06738351254478</x:v>
      </x:c>
      <x:c r="E27" s="8" t="str">
        <x:f>'Inputs and calculations'!P151</x:f>
        <x:v>No</x:v>
      </x:c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</x:row>
    <x:row r="28" ht="20" customHeight="1">
      <x:c r="A28" s="1" t="str">
        <x:f>'Inputs and calculations'!A204</x:f>
        <x:v>New Palestine</x:v>
      </x:c>
      <x:c r="B28" s="8" t="str">
        <x:f>'Inputs and calculations'!F204</x:f>
        <x:v>5A</x:v>
      </x:c>
      <x:c r="C28" s="8" t="str">
        <x:f>'Inputs and calculations'!O204</x:f>
        <x:v>5A</x:v>
      </x:c>
      <x:c r="D28" s="11" t="n">
        <x:f>'Inputs and calculations'!M204</x:f>
        <x:v>826.7614830072091</x:v>
      </x:c>
      <x:c r="E28" s="8" t="str">
        <x:f>'Inputs and calculations'!P204</x:f>
        <x:v>No</x:v>
      </x:c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</x:row>
    <x:row r="29" ht="20" customHeight="1">
      <x:c r="A29" s="1" t="str">
        <x:f>'Inputs and calculations'!A272</x:f>
        <x:v>South Putnam</x:v>
      </x:c>
      <x:c r="B29" s="8" t="str">
        <x:f>'Inputs and calculations'!F272</x:f>
        <x:v>2A</x:v>
      </x:c>
      <x:c r="C29" s="8" t="str">
        <x:f>'Inputs and calculations'!O272</x:f>
        <x:v>2A</x:v>
      </x:c>
      <x:c r="D29" s="11" t="n">
        <x:f>'Inputs and calculations'!M272</x:f>
        <x:v>208.18100456621005</x:v>
      </x:c>
      <x:c r="E29" s="8" t="str">
        <x:f>'Inputs and calculations'!P272</x:f>
        <x:v>No</x:v>
      </x:c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</x:row>
    <x:row r="30" ht="20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</x:row>
    <x:row r="31" ht="20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</x:row>
    <x:row r="32" ht="20" customHeight="1">
      <x:c r="A32" s="1" t="str">
        <x:v>Missing-data sensitivity (each missing rate can range from 0% to 100%):</x:v>
      </x:c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</x:row>
    <x:row r="33" ht="20" customHeight="1">
      <x:c r="A33" s="1" t="str">
        <x:v>Culver Academies: adjusted enrollment 369.0–615.0; Park Tudor: 190.2–317.0; Evansville Memorial: 299.4–499.0.</x:v>
      </x:c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</x:row>
    <x:row r="34" ht="20" customHeight="1">
      <x:c r="A34" s="1" t="str">
        <x:v>Their true rates could change their own class and move other schools across class boundaries.</x:v>
      </x:c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</x:row>
    <x:row r="35" ht="20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</x:row>
    <x:row r="36" ht="20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</x:row>
    <x:row r="37" ht="20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</x:row>
    <x:row r="38" ht="20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</x:row>
    <x:row r="39" ht="20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</x:row>
    <x:row r="40" ht="20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</x:row>
    <x:row r="41" ht="20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</x:row>
    <x:row r="42" ht="20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</x:row>
    <x:row r="43" ht="20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</x:row>
    <x:row r="44" ht="20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</x:row>
    <x:row r="45" ht="20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</x:row>
    <x:row r="46" ht="20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</x:row>
    <x:row r="47" ht="20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</x:row>
    <x:row r="48" ht="20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</x:row>
    <x:row r="49" ht="20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</x:row>
    <x:row r="50" ht="20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</x:row>
    <x:row r="51" ht="20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</x:row>
    <x:row r="52" ht="20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</x:row>
    <x:row r="53" ht="20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</x:row>
    <x:row r="54" ht="20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</x:row>
    <x:row r="55" ht="20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</x:row>
    <x:row r="56" ht="20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</x:row>
    <x:row r="57" ht="20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</x:row>
    <x:row r="58" ht="20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</x:row>
    <x:row r="59" ht="20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</x:row>
    <x:row r="60" ht="20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</x:row>
    <x:row r="61" ht="20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</x:row>
    <x:row r="62" ht="20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</x:row>
    <x:row r="63" ht="20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</x:row>
    <x:row r="64" ht="20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</x:row>
    <x:row r="65" ht="20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</x:row>
    <x:row r="66" ht="20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</x:row>
    <x:row r="67" ht="20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</x:row>
    <x:row r="68" ht="20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</x:row>
    <x:row r="69" ht="20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</x:row>
    <x:row r="70" ht="20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</x:row>
    <x:row r="71" ht="20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</x:row>
    <x:row r="72" ht="20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</x:row>
    <x:row r="73" ht="20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</x:row>
    <x:row r="74" ht="20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</x:row>
    <x:row r="75" ht="20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</x:row>
    <x:row r="76" ht="20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</x:row>
    <x:row r="77" ht="20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</x:row>
    <x:row r="78" ht="20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</x:row>
    <x:row r="79" ht="20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</x:row>
    <x:row r="80" ht="20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</x:row>
    <x:row r="81" ht="20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</x:row>
    <x:row r="82" ht="20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</x:row>
    <x:row r="83" ht="20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</x:row>
    <x:row r="84" ht="20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</x:row>
    <x:row r="85" ht="20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</x:row>
    <x:row r="86" ht="20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</x:row>
    <x:row r="87" ht="20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</x:row>
    <x:row r="88" ht="20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</x:row>
    <x:row r="89" ht="20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</x:row>
    <x:row r="90" ht="20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</x:row>
    <x:row r="91" ht="20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</x:row>
    <x:row r="92" ht="20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</x:row>
    <x:row r="93" ht="20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</x:row>
    <x:row r="94" ht="20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</x:row>
    <x:row r="95" ht="20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</x:row>
    <x:row r="96" ht="20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</x:row>
    <x:row r="97" ht="20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</x:row>
    <x:row r="98" ht="20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</x:row>
    <x:row r="99" ht="20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</x:row>
    <x:row r="100" ht="20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</x:row>
    <x:row r="101" ht="20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</x:row>
    <x:row r="102" ht="20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</x:row>
    <x:row r="103" ht="20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</x:row>
    <x:row r="104" ht="20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</x:row>
    <x:row r="105" ht="20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</x:row>
    <x:row r="106" ht="20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</x:row>
    <x:row r="107" ht="20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</x:row>
    <x:row r="108" ht="20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</x:row>
    <x:row r="109" ht="20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</x:row>
    <x:row r="110" ht="20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</x:row>
    <x:row r="111" ht="20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</x:row>
    <x:row r="112" ht="20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</x:row>
    <x:row r="113" ht="20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</x:row>
    <x:row r="114" ht="20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</x:row>
    <x:row r="115" ht="20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</x:row>
    <x:row r="116" ht="20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</x:row>
    <x:row r="117" ht="20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</x:row>
    <x:row r="118" ht="20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</x:row>
    <x:row r="119" ht="20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</x:row>
    <x:row r="120" ht="20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</x:row>
    <x:row r="121" ht="20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</x:row>
    <x:row r="122" ht="20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</x:row>
    <x:row r="123" ht="20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</x:row>
    <x:row r="124" ht="20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</x:row>
    <x:row r="125" ht="20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</x:row>
    <x:row r="126" ht="20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</x:row>
    <x:row r="127" ht="20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</x:row>
    <x:row r="128" ht="20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</x:row>
    <x:row r="129" ht="20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</x:row>
    <x:row r="130" ht="20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</x:row>
    <x:row r="131" ht="20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</x:row>
    <x:row r="132" ht="20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</x:row>
    <x:row r="133" ht="20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</x:row>
    <x:row r="134" ht="20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</x:row>
    <x:row r="135" ht="20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</x:row>
    <x:row r="136" ht="20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</x:row>
    <x:row r="137" ht="20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</x:row>
    <x:row r="138" ht="20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</x:row>
    <x:row r="139" ht="20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</x:row>
    <x:row r="140" ht="20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</x:row>
    <x:row r="141" ht="20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</x:row>
    <x:row r="142" ht="20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</x:row>
    <x:row r="143" ht="20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</x:row>
    <x:row r="144" ht="20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</x:row>
    <x:row r="145" ht="20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</x:row>
    <x:row r="146" ht="20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</x:row>
    <x:row r="147" ht="20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</x:row>
    <x:row r="148" ht="20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</x:row>
    <x:row r="149" ht="20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</x:row>
    <x:row r="150" ht="20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</x:row>
    <x:row r="151" ht="20" customHeight="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</x:row>
    <x:row r="152" ht="20" customHeight="1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</x:row>
    <x:row r="153" ht="20" customHeight="1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</x:row>
    <x:row r="154" ht="20" customHeight="1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</x:row>
    <x:row r="155" ht="20" customHeight="1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</x:row>
    <x:row r="156" ht="20" customHeight="1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</x:row>
    <x:row r="157" ht="20" customHeight="1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</x:row>
    <x:row r="158" ht="20" customHeight="1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</x:row>
    <x:row r="159" ht="20" customHeight="1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</x:row>
    <x:row r="160" ht="20" customHeight="1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</x:row>
    <x:row r="161" ht="20" customHeight="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</x:row>
    <x:row r="162" ht="20" customHeight="1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</x:row>
    <x:row r="163" ht="20" customHeight="1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</x:row>
    <x:row r="164" ht="20" customHeight="1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</x:row>
    <x:row r="165" ht="20" customHeight="1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</x:row>
    <x:row r="166" ht="20" customHeight="1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</x:row>
    <x:row r="167" ht="20" customHeight="1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</x:row>
    <x:row r="168" ht="20" customHeight="1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</x:row>
    <x:row r="169" ht="20" customHeight="1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</x:row>
    <x:row r="170" ht="20" customHeight="1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</x:row>
    <x:row r="171" ht="20" customHeight="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</x:row>
    <x:row r="172" ht="20" customHeight="1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</x:row>
    <x:row r="173" ht="20" customHeight="1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</x:row>
    <x:row r="174" ht="20" customHeight="1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</x:row>
    <x:row r="175" ht="20" customHeight="1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</x:row>
    <x:row r="176" ht="20" customHeight="1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</x:row>
    <x:row r="177" ht="20" customHeight="1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</x:row>
    <x:row r="178" ht="20" customHeight="1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</x:row>
    <x:row r="179" ht="20" customHeight="1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</x:row>
    <x:row r="180" ht="20" customHeight="1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</x:row>
    <x:row r="181" ht="20" customHeight="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</x:row>
    <x:row r="182" ht="20" customHeight="1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</x:row>
    <x:row r="183" ht="20" customHeight="1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</x:row>
    <x:row r="184" ht="20" customHeight="1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</x:row>
    <x:row r="185" ht="20" customHeight="1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</x:row>
    <x:row r="186" ht="20" customHeight="1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</x:row>
    <x:row r="187" ht="20" customHeight="1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</x:row>
    <x:row r="188" ht="20" customHeight="1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</x:row>
    <x:row r="189" ht="20" customHeight="1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</x:row>
    <x:row r="190" ht="20" customHeight="1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</x:row>
    <x:row r="191" ht="20" customHeight="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</x:row>
    <x:row r="192" ht="20" customHeight="1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</x:row>
    <x:row r="193" ht="20" customHeight="1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</x:row>
    <x:row r="194" ht="20" customHeight="1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</x:row>
    <x:row r="195" ht="20" customHeight="1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</x:row>
    <x:row r="196" ht="20" customHeight="1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</x:row>
    <x:row r="197" ht="20" customHeight="1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</x:row>
    <x:row r="198" ht="20" customHeight="1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</x:row>
    <x:row r="199" ht="20" customHeight="1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</x:row>
    <x:row r="200" ht="20" customHeight="1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</x:row>
    <x:row r="201" ht="20" customHeight="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</x:row>
    <x:row r="202" ht="20" customHeight="1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</x:row>
    <x:row r="203" ht="20" customHeight="1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</x:row>
    <x:row r="204" ht="20" customHeight="1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</x:row>
    <x:row r="205" ht="20" customHeight="1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</x:row>
    <x:row r="206" ht="20" customHeight="1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</x:row>
    <x:row r="207" ht="20" customHeight="1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</x:row>
    <x:row r="208" ht="20" customHeight="1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</x:row>
    <x:row r="209" ht="20" customHeight="1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</x:row>
    <x:row r="210" ht="20" customHeight="1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</x:row>
    <x:row r="211" ht="20" customHeight="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</x:row>
    <x:row r="212" ht="20" customHeight="1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</x:row>
    <x:row r="213" ht="20" customHeight="1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</x:row>
    <x:row r="214" ht="20" customHeight="1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</x:row>
    <x:row r="215" ht="20" customHeight="1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</x:row>
    <x:row r="216" ht="20" customHeight="1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</x:row>
    <x:row r="217" ht="20" customHeight="1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</x:row>
    <x:row r="218" ht="20" customHeight="1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</x:row>
    <x:row r="219" ht="20" customHeight="1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</x:row>
    <x:row r="220" ht="20" customHeight="1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</x:row>
    <x:row r="221" ht="20" customHeight="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</x:row>
    <x:row r="222" ht="20" customHeight="1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</x:row>
    <x:row r="223" ht="20" customHeight="1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</x:row>
    <x:row r="224" ht="20" customHeight="1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</x:row>
    <x:row r="225" ht="20" customHeight="1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</x:row>
    <x:row r="226" ht="20" customHeight="1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</x:row>
    <x:row r="227" ht="20" customHeight="1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</x:row>
    <x:row r="228" ht="20" customHeight="1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</x:row>
    <x:row r="229" ht="20" customHeight="1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</x:row>
    <x:row r="230" ht="20" customHeight="1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</x:row>
    <x:row r="231" ht="20" customHeight="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</x:row>
    <x:row r="232" ht="20" customHeight="1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</x:row>
    <x:row r="233" ht="20" customHeight="1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</x:row>
    <x:row r="234" ht="20" customHeight="1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</x:row>
    <x:row r="235" ht="20" customHeight="1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</x:row>
    <x:row r="236" ht="20" customHeight="1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</x:row>
    <x:row r="237" ht="20" customHeight="1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</x:row>
    <x:row r="238" ht="20" customHeight="1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</x:row>
    <x:row r="239" ht="20" customHeight="1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</x:row>
    <x:row r="240" ht="20" customHeight="1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</x:row>
    <x:row r="241" ht="20" customHeight="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</x:row>
    <x:row r="242" ht="20" customHeight="1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</x:row>
    <x:row r="243" ht="20" customHeight="1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</x:row>
    <x:row r="244" ht="20" customHeight="1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</x:row>
    <x:row r="245" ht="20" customHeight="1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</x:row>
    <x:row r="246" ht="20" customHeight="1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</x:row>
    <x:row r="247" ht="20" customHeight="1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</x:row>
    <x:row r="248" ht="20" customHeight="1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</x:row>
    <x:row r="249" ht="20" customHeight="1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</x:row>
    <x:row r="250" ht="20" customHeight="1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</x:row>
    <x:row r="251" ht="20" customHeight="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</x:row>
    <x:row r="252" ht="20" customHeight="1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</x:row>
    <x:row r="253" ht="20" customHeight="1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</x:row>
    <x:row r="254" ht="20" customHeight="1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</x:row>
    <x:row r="255" ht="20" customHeight="1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</x:row>
    <x:row r="256" ht="20" customHeight="1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</x:row>
    <x:row r="257" ht="20" customHeight="1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</x:row>
    <x:row r="258" ht="20" customHeight="1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</x:row>
    <x:row r="259" ht="20" customHeight="1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</x:row>
    <x:row r="260" ht="20" customHeight="1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</x:row>
    <x:row r="261" ht="20" customHeight="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</x:row>
    <x:row r="262" ht="20" customHeight="1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</x:row>
    <x:row r="263" ht="20" customHeight="1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</x:row>
    <x:row r="264" ht="20" customHeight="1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</x:row>
    <x:row r="265" ht="20" customHeight="1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</x:row>
    <x:row r="266" ht="20" customHeight="1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</x:row>
    <x:row r="267" ht="20" customHeight="1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</x:row>
    <x:row r="268" ht="20" customHeight="1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</x:row>
    <x:row r="269" ht="20" customHeight="1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</x:row>
    <x:row r="270" ht="20" customHeight="1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</x:row>
    <x:row r="271" ht="20" customHeight="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</x:row>
    <x:row r="272" ht="20" customHeight="1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</x:row>
    <x:row r="273" ht="20" customHeight="1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</x:row>
    <x:row r="274" ht="20" customHeight="1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</x:row>
    <x:row r="275" ht="20" customHeight="1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</x:row>
    <x:row r="276" ht="20" customHeight="1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</x:row>
    <x:row r="277" ht="20" customHeight="1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</x:row>
    <x:row r="278" ht="20" customHeight="1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</x:row>
    <x:row r="279" ht="20" customHeight="1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</x:row>
    <x:row r="280" ht="20" customHeight="1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</x:row>
    <x:row r="281" ht="20" customHeight="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</x:row>
    <x:row r="282" ht="20" customHeight="1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</x:row>
    <x:row r="283" ht="20" customHeight="1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</x:row>
    <x:row r="284" ht="20" customHeight="1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</x:row>
    <x:row r="285" ht="20" customHeight="1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</x:row>
    <x:row r="286" ht="20" customHeight="1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</x:row>
    <x:row r="287" ht="20" customHeight="1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</x:row>
    <x:row r="288" ht="20" customHeight="1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</x:row>
    <x:row r="289" ht="20" customHeight="1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</x:row>
    <x:row r="290" ht="20" customHeight="1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</x:row>
    <x:row r="291" ht="20" customHeight="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</x:row>
    <x:row r="292" ht="20" customHeight="1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</x:row>
    <x:row r="293" ht="20" customHeight="1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</x:row>
    <x:row r="294" ht="20" customHeight="1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</x:row>
    <x:row r="295" ht="20" customHeight="1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</x:row>
    <x:row r="296" ht="20" customHeight="1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</x:row>
    <x:row r="297" ht="20" customHeight="1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</x:row>
    <x:row r="298" ht="20" customHeight="1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</x:row>
    <x:row r="299" ht="20" customHeight="1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</x:row>
    <x:row r="300" ht="20" customHeight="1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</x:row>
    <x:row r="301" ht="20" customHeight="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</x:row>
    <x:row r="302" ht="20" customHeight="1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</x:row>
    <x:row r="303" ht="20" customHeight="1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</x:row>
    <x:row r="304" ht="20" customHeight="1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</x:row>
    <x:row r="305" ht="20" customHeight="1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</x:row>
    <x:row r="306" ht="20" customHeight="1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</x:row>
    <x:row r="307" ht="20" customHeight="1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</x:row>
    <x:row r="308" ht="20" customHeight="1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</x:row>
    <x:row r="309" ht="20" customHeight="1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</x:row>
    <x:row r="310" ht="20" customHeight="1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</x:row>
    <x:row r="311" ht="20" customHeight="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</x:row>
    <x:row r="312" ht="20" customHeight="1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</x:row>
    <x:row r="313" ht="20" customHeight="1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</x:row>
    <x:row r="314" ht="20" customHeight="1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</x:row>
    <x:row r="315" ht="20" customHeight="1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</x:row>
    <x:row r="316" ht="20" customHeight="1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</x:row>
    <x:row r="317" ht="20" customHeight="1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</x:row>
    <x:row r="318" ht="20" customHeight="1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</x:row>
    <x:row r="319" ht="20" customHeight="1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</x:row>
    <x:row r="320" ht="20" customHeight="1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</x:row>
    <x:row r="321" ht="20" customHeight="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</x:row>
    <x:row r="322" ht="20" customHeight="1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</x:row>
    <x:row r="323" ht="20" customHeight="1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</x:row>
    <x:row r="324" ht="20" customHeight="1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</x:row>
    <x:row r="325" ht="20" customHeight="1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</x:row>
    <x:row r="326" ht="20" customHeight="1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</x:row>
    <x:row r="327" ht="20" customHeight="1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</x:row>
    <x:row r="328" ht="20" customHeight="1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</x:row>
    <x:row r="329" ht="20" customHeight="1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</x:row>
    <x:row r="330" ht="20" customHeight="1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</x:row>
    <x:row r="331" ht="20" customHeight="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</x:row>
    <x:row r="332" ht="20" customHeight="1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</x:row>
    <x:row r="333" ht="20" customHeight="1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</x:row>
    <x:row r="334" ht="20" customHeight="1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</x:row>
    <x:row r="335" ht="20" customHeight="1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</x:row>
    <x:row r="336" ht="20" customHeight="1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</x:row>
    <x:row r="337" ht="20" customHeight="1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</x:row>
    <x:row r="338" ht="20" customHeight="1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</x:row>
    <x:row r="339" ht="20" customHeight="1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</x:row>
    <x:row r="340" ht="20" customHeight="1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</x:row>
  </x:sheetData>
  <x:conditionalFormatting sqref="A20:E29">
    <x:cfRule type="expression" dxfId="4" priority="1">
      <x:formula>$E20="Yes"</x:formula>
    </x:cfRule>
  </x:conditionalFormatting>
  <x:pageMargins left="0.7" right="0.7" top="0.75" bottom="0.75" header="0.3" footer="0.3"/>
</x:worksheet>
</file>